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519"/>
  <workbookPr showInkAnnotation="0" autoCompressPictures="0"/>
  <bookViews>
    <workbookView xWindow="-33380" yWindow="0" windowWidth="25600" windowHeight="17460" tabRatio="824"/>
  </bookViews>
  <sheets>
    <sheet name="2-Healthy Eating" sheetId="1" r:id="rId1"/>
    <sheet name="3-Couponing" sheetId="3" r:id="rId2"/>
    <sheet name="4-Price Matching" sheetId="4" r:id="rId3"/>
    <sheet name="5-Kitchen Safety" sheetId="5" r:id="rId4"/>
    <sheet name="6-Collective Kitchen" sheetId="6" r:id="rId5"/>
    <sheet name="7-Money Sense" sheetId="7" r:id="rId6"/>
    <sheet name="8-Food Preservation" sheetId="8" r:id="rId7"/>
    <sheet name="9-Final Evaluation" sheetId="9" r:id="rId8"/>
    <sheet name="Elective-Cooking With Kids" sheetId="10" r:id="rId9"/>
    <sheet name="Elective-Gardening" sheetId="11" r:id="rId10"/>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D73" i="5" l="1"/>
  <c r="D74" i="5"/>
  <c r="D75" i="5"/>
  <c r="D76" i="5"/>
  <c r="D73" i="4"/>
  <c r="D74" i="4"/>
  <c r="D75" i="4"/>
  <c r="D76" i="4"/>
  <c r="D73" i="3"/>
  <c r="D74" i="3"/>
  <c r="D75" i="3"/>
  <c r="D76" i="3"/>
  <c r="D73" i="1"/>
  <c r="D74" i="1"/>
  <c r="D75" i="1"/>
  <c r="D76" i="1"/>
  <c r="D73" i="11"/>
  <c r="D74" i="11"/>
  <c r="D75" i="11"/>
  <c r="D76" i="11"/>
  <c r="C77" i="11"/>
  <c r="C68" i="11"/>
  <c r="D72" i="11"/>
  <c r="D67" i="11"/>
  <c r="D66" i="11"/>
  <c r="D65" i="11"/>
  <c r="D64" i="11"/>
  <c r="D63" i="11"/>
  <c r="C59" i="11"/>
  <c r="D58" i="11"/>
  <c r="D57" i="11"/>
  <c r="D56" i="11"/>
  <c r="D55" i="11"/>
  <c r="D54" i="11"/>
  <c r="C50" i="11"/>
  <c r="D49" i="11"/>
  <c r="D48" i="11"/>
  <c r="D47" i="11"/>
  <c r="D46" i="11"/>
  <c r="D45" i="11"/>
  <c r="C41" i="11"/>
  <c r="D40" i="11"/>
  <c r="D39" i="11"/>
  <c r="D38" i="11"/>
  <c r="D37" i="11"/>
  <c r="D36" i="11"/>
  <c r="C32" i="11"/>
  <c r="D31" i="11"/>
  <c r="D30" i="11"/>
  <c r="D29" i="11"/>
  <c r="D28" i="11"/>
  <c r="D27" i="11"/>
  <c r="C23" i="11"/>
  <c r="D22" i="11"/>
  <c r="D21" i="11"/>
  <c r="D20" i="11"/>
  <c r="D19" i="11"/>
  <c r="D18" i="11"/>
  <c r="C12" i="11"/>
  <c r="D11" i="11"/>
  <c r="D10" i="11"/>
  <c r="D9" i="11"/>
  <c r="D8" i="11"/>
  <c r="D7" i="11"/>
  <c r="C50" i="10"/>
  <c r="D49" i="10"/>
  <c r="D48" i="10"/>
  <c r="D47" i="10"/>
  <c r="D46" i="10"/>
  <c r="D45" i="10"/>
  <c r="C41" i="10"/>
  <c r="D40" i="10"/>
  <c r="D39" i="10"/>
  <c r="D38" i="10"/>
  <c r="D37" i="10"/>
  <c r="D36" i="10"/>
  <c r="C32" i="10"/>
  <c r="D31" i="10"/>
  <c r="D30" i="10"/>
  <c r="D29" i="10"/>
  <c r="D28" i="10"/>
  <c r="D27" i="10"/>
  <c r="C23" i="10"/>
  <c r="D22" i="10"/>
  <c r="D21" i="10"/>
  <c r="D20" i="10"/>
  <c r="D19" i="10"/>
  <c r="D18" i="10"/>
  <c r="C12" i="10"/>
  <c r="D11" i="10"/>
  <c r="D10" i="10"/>
  <c r="D9" i="10"/>
  <c r="D8" i="10"/>
  <c r="D7" i="10"/>
  <c r="D319" i="9"/>
  <c r="D320" i="9"/>
  <c r="D321" i="9"/>
  <c r="D322" i="9"/>
  <c r="D318" i="9"/>
  <c r="C323" i="9"/>
  <c r="D310" i="9"/>
  <c r="D311" i="9"/>
  <c r="D312" i="9"/>
  <c r="D313" i="9"/>
  <c r="D309" i="9"/>
  <c r="C314" i="9"/>
  <c r="D301" i="9"/>
  <c r="D302" i="9"/>
  <c r="D303" i="9"/>
  <c r="D304" i="9"/>
  <c r="D300" i="9"/>
  <c r="C305" i="9"/>
  <c r="D292" i="9"/>
  <c r="D293" i="9"/>
  <c r="D294" i="9"/>
  <c r="D295" i="9"/>
  <c r="D291" i="9"/>
  <c r="C296" i="9"/>
  <c r="D283" i="9"/>
  <c r="D284" i="9"/>
  <c r="D285" i="9"/>
  <c r="D286" i="9"/>
  <c r="D282" i="9"/>
  <c r="C287" i="9"/>
  <c r="D274" i="9"/>
  <c r="D275" i="9"/>
  <c r="D276" i="9"/>
  <c r="D277" i="9"/>
  <c r="D273" i="9"/>
  <c r="C278" i="9"/>
  <c r="D265" i="9"/>
  <c r="D266" i="9"/>
  <c r="D267" i="9"/>
  <c r="D268" i="9"/>
  <c r="D264" i="9"/>
  <c r="C269" i="9"/>
  <c r="D256" i="9"/>
  <c r="D257" i="9"/>
  <c r="D258" i="9"/>
  <c r="D259" i="9"/>
  <c r="D255" i="9"/>
  <c r="C260" i="9"/>
  <c r="D247" i="9"/>
  <c r="D248" i="9"/>
  <c r="D249" i="9"/>
  <c r="D250" i="9"/>
  <c r="D246" i="9"/>
  <c r="C251" i="9"/>
  <c r="D238" i="9"/>
  <c r="D239" i="9"/>
  <c r="D240" i="9"/>
  <c r="D241" i="9"/>
  <c r="D237" i="9"/>
  <c r="D229" i="9"/>
  <c r="D230" i="9"/>
  <c r="D231" i="9"/>
  <c r="D232" i="9"/>
  <c r="D228" i="9"/>
  <c r="D220" i="9"/>
  <c r="D221" i="9"/>
  <c r="D222" i="9"/>
  <c r="D223" i="9"/>
  <c r="D219" i="9"/>
  <c r="D211" i="9"/>
  <c r="D212" i="9"/>
  <c r="D213" i="9"/>
  <c r="D214" i="9"/>
  <c r="D210" i="9"/>
  <c r="C215" i="9"/>
  <c r="D202" i="9"/>
  <c r="D203" i="9"/>
  <c r="D204" i="9"/>
  <c r="D205" i="9"/>
  <c r="D201" i="9"/>
  <c r="C197" i="9"/>
  <c r="D193" i="9"/>
  <c r="D194" i="9"/>
  <c r="D195" i="9"/>
  <c r="D196" i="9"/>
  <c r="D192" i="9"/>
  <c r="C242" i="9"/>
  <c r="C233" i="9"/>
  <c r="C224" i="9"/>
  <c r="C206" i="9"/>
  <c r="D186" i="9"/>
  <c r="C181" i="9"/>
  <c r="D179" i="9"/>
  <c r="D180" i="9"/>
  <c r="D178" i="9"/>
  <c r="C173" i="9"/>
  <c r="D171" i="9"/>
  <c r="D172" i="9"/>
  <c r="D170" i="9"/>
  <c r="C166" i="9"/>
  <c r="D164" i="9"/>
  <c r="D165" i="9"/>
  <c r="D163" i="9"/>
  <c r="C159" i="9"/>
  <c r="D157" i="9"/>
  <c r="D158" i="9"/>
  <c r="D156" i="9"/>
  <c r="C152" i="9"/>
  <c r="D150" i="9"/>
  <c r="D151" i="9"/>
  <c r="D149" i="9"/>
  <c r="C145" i="9"/>
  <c r="D143" i="9"/>
  <c r="D144" i="9"/>
  <c r="D142" i="9"/>
  <c r="C138" i="9"/>
  <c r="D136" i="9"/>
  <c r="D137" i="9"/>
  <c r="D135" i="9"/>
  <c r="C131" i="9"/>
  <c r="D129" i="9"/>
  <c r="D130" i="9"/>
  <c r="D128" i="9"/>
  <c r="C124" i="9"/>
  <c r="D122" i="9"/>
  <c r="D123" i="9"/>
  <c r="D121" i="9"/>
  <c r="C117" i="9"/>
  <c r="D115" i="9"/>
  <c r="D116" i="9"/>
  <c r="D114" i="9"/>
  <c r="C110" i="9"/>
  <c r="D108" i="9"/>
  <c r="D109" i="9"/>
  <c r="D107" i="9"/>
  <c r="C103" i="9"/>
  <c r="D101" i="9"/>
  <c r="D102" i="9"/>
  <c r="D100" i="9"/>
  <c r="C96" i="9"/>
  <c r="D94" i="9"/>
  <c r="D95" i="9"/>
  <c r="D93" i="9"/>
  <c r="C73" i="9"/>
  <c r="C66" i="9"/>
  <c r="C59" i="9"/>
  <c r="C52" i="9"/>
  <c r="C45" i="9"/>
  <c r="C38" i="9"/>
  <c r="C31" i="9"/>
  <c r="D79" i="9"/>
  <c r="D80" i="9"/>
  <c r="D81" i="9"/>
  <c r="D82" i="9"/>
  <c r="D83" i="9"/>
  <c r="D84" i="9"/>
  <c r="D85" i="9"/>
  <c r="D86" i="9"/>
  <c r="D78" i="9"/>
  <c r="D71" i="9"/>
  <c r="D72" i="9"/>
  <c r="D70" i="9"/>
  <c r="C22" i="9"/>
  <c r="D18" i="9"/>
  <c r="D19" i="9"/>
  <c r="D20" i="9"/>
  <c r="D21" i="9"/>
  <c r="D17" i="9"/>
  <c r="D65" i="9"/>
  <c r="D64" i="9"/>
  <c r="D63" i="9"/>
  <c r="D58" i="9"/>
  <c r="D57" i="9"/>
  <c r="D56" i="9"/>
  <c r="D51" i="9"/>
  <c r="D50" i="9"/>
  <c r="D49" i="9"/>
  <c r="D44" i="9"/>
  <c r="D43" i="9"/>
  <c r="D42" i="9"/>
  <c r="D37" i="9"/>
  <c r="D36" i="9"/>
  <c r="D35" i="9"/>
  <c r="D30" i="9"/>
  <c r="D29" i="9"/>
  <c r="D28" i="9"/>
  <c r="C12" i="9"/>
  <c r="D11" i="9"/>
  <c r="D10" i="9"/>
  <c r="D9" i="9"/>
  <c r="D8" i="9"/>
  <c r="D7" i="9"/>
  <c r="C68" i="8"/>
  <c r="D67" i="8"/>
  <c r="D66" i="8"/>
  <c r="D65" i="8"/>
  <c r="D64" i="8"/>
  <c r="D63" i="8"/>
  <c r="C59" i="8"/>
  <c r="D58" i="8"/>
  <c r="D57" i="8"/>
  <c r="D56" i="8"/>
  <c r="D55" i="8"/>
  <c r="D54" i="8"/>
  <c r="C50" i="8"/>
  <c r="D49" i="8"/>
  <c r="D48" i="8"/>
  <c r="D47" i="8"/>
  <c r="D46" i="8"/>
  <c r="D45" i="8"/>
  <c r="C41" i="8"/>
  <c r="D40" i="8"/>
  <c r="D39" i="8"/>
  <c r="D38" i="8"/>
  <c r="D37" i="8"/>
  <c r="D36" i="8"/>
  <c r="C32" i="8"/>
  <c r="D31" i="8"/>
  <c r="D30" i="8"/>
  <c r="D29" i="8"/>
  <c r="D28" i="8"/>
  <c r="D27" i="8"/>
  <c r="C23" i="8"/>
  <c r="D22" i="8"/>
  <c r="D21" i="8"/>
  <c r="D20" i="8"/>
  <c r="D19" i="8"/>
  <c r="D18" i="8"/>
  <c r="C12" i="8"/>
  <c r="D11" i="8"/>
  <c r="D10" i="8"/>
  <c r="D9" i="8"/>
  <c r="D8" i="8"/>
  <c r="D7" i="8"/>
  <c r="C68" i="7"/>
  <c r="D67" i="7"/>
  <c r="D66" i="7"/>
  <c r="D65" i="7"/>
  <c r="D64" i="7"/>
  <c r="D63" i="7"/>
  <c r="C59" i="7"/>
  <c r="D58" i="7"/>
  <c r="D57" i="7"/>
  <c r="D56" i="7"/>
  <c r="D55" i="7"/>
  <c r="D54" i="7"/>
  <c r="C50" i="7"/>
  <c r="D49" i="7"/>
  <c r="D48" i="7"/>
  <c r="D47" i="7"/>
  <c r="D46" i="7"/>
  <c r="D45" i="7"/>
  <c r="C41" i="7"/>
  <c r="D40" i="7"/>
  <c r="D39" i="7"/>
  <c r="D38" i="7"/>
  <c r="D37" i="7"/>
  <c r="D36" i="7"/>
  <c r="C32" i="7"/>
  <c r="D31" i="7"/>
  <c r="D30" i="7"/>
  <c r="D29" i="7"/>
  <c r="D28" i="7"/>
  <c r="D27" i="7"/>
  <c r="C23" i="7"/>
  <c r="D22" i="7"/>
  <c r="D21" i="7"/>
  <c r="D20" i="7"/>
  <c r="D19" i="7"/>
  <c r="D18" i="7"/>
  <c r="C12" i="7"/>
  <c r="D11" i="7"/>
  <c r="D10" i="7"/>
  <c r="D9" i="7"/>
  <c r="D8" i="7"/>
  <c r="D7" i="7"/>
  <c r="C59" i="6"/>
  <c r="D58" i="6"/>
  <c r="D57" i="6"/>
  <c r="D56" i="6"/>
  <c r="D55" i="6"/>
  <c r="D54" i="6"/>
  <c r="C50" i="6"/>
  <c r="D49" i="6"/>
  <c r="D48" i="6"/>
  <c r="D47" i="6"/>
  <c r="D46" i="6"/>
  <c r="D45" i="6"/>
  <c r="C41" i="6"/>
  <c r="D40" i="6"/>
  <c r="D39" i="6"/>
  <c r="D38" i="6"/>
  <c r="D37" i="6"/>
  <c r="D36" i="6"/>
  <c r="C32" i="6"/>
  <c r="D31" i="6"/>
  <c r="D30" i="6"/>
  <c r="D29" i="6"/>
  <c r="D28" i="6"/>
  <c r="D27" i="6"/>
  <c r="C23" i="6"/>
  <c r="D22" i="6"/>
  <c r="D21" i="6"/>
  <c r="D20" i="6"/>
  <c r="D19" i="6"/>
  <c r="D18" i="6"/>
  <c r="C12" i="6"/>
  <c r="D11" i="6"/>
  <c r="D10" i="6"/>
  <c r="D9" i="6"/>
  <c r="D8" i="6"/>
  <c r="D7" i="6"/>
  <c r="C77" i="5"/>
  <c r="C68" i="5"/>
  <c r="D72" i="5"/>
  <c r="D67" i="5"/>
  <c r="D66" i="5"/>
  <c r="D65" i="5"/>
  <c r="D64" i="5"/>
  <c r="D63" i="5"/>
  <c r="C59" i="5"/>
  <c r="D58" i="5"/>
  <c r="D57" i="5"/>
  <c r="D56" i="5"/>
  <c r="D55" i="5"/>
  <c r="D54" i="5"/>
  <c r="C50" i="5"/>
  <c r="D49" i="5"/>
  <c r="D48" i="5"/>
  <c r="D47" i="5"/>
  <c r="D46" i="5"/>
  <c r="D45" i="5"/>
  <c r="C41" i="5"/>
  <c r="D40" i="5"/>
  <c r="D39" i="5"/>
  <c r="D38" i="5"/>
  <c r="D37" i="5"/>
  <c r="D36" i="5"/>
  <c r="C32" i="5"/>
  <c r="D31" i="5"/>
  <c r="D30" i="5"/>
  <c r="D29" i="5"/>
  <c r="D28" i="5"/>
  <c r="D27" i="5"/>
  <c r="C23" i="5"/>
  <c r="D22" i="5"/>
  <c r="D21" i="5"/>
  <c r="D20" i="5"/>
  <c r="D19" i="5"/>
  <c r="D18" i="5"/>
  <c r="C12" i="5"/>
  <c r="D11" i="5"/>
  <c r="D10" i="5"/>
  <c r="D9" i="5"/>
  <c r="D8" i="5"/>
  <c r="D7" i="5"/>
  <c r="C77" i="4"/>
  <c r="C68" i="4"/>
  <c r="D72" i="4"/>
  <c r="D67" i="4"/>
  <c r="D66" i="4"/>
  <c r="D65" i="4"/>
  <c r="D64" i="4"/>
  <c r="D63" i="4"/>
  <c r="C59" i="4"/>
  <c r="D58" i="4"/>
  <c r="D57" i="4"/>
  <c r="D56" i="4"/>
  <c r="D55" i="4"/>
  <c r="D54" i="4"/>
  <c r="C50" i="4"/>
  <c r="D49" i="4"/>
  <c r="D48" i="4"/>
  <c r="D47" i="4"/>
  <c r="D46" i="4"/>
  <c r="D45" i="4"/>
  <c r="C41" i="4"/>
  <c r="D40" i="4"/>
  <c r="D39" i="4"/>
  <c r="D38" i="4"/>
  <c r="D37" i="4"/>
  <c r="D36" i="4"/>
  <c r="C32" i="4"/>
  <c r="D31" i="4"/>
  <c r="D30" i="4"/>
  <c r="D29" i="4"/>
  <c r="D28" i="4"/>
  <c r="D27" i="4"/>
  <c r="C23" i="4"/>
  <c r="D22" i="4"/>
  <c r="D21" i="4"/>
  <c r="D20" i="4"/>
  <c r="D19" i="4"/>
  <c r="D18" i="4"/>
  <c r="C12" i="4"/>
  <c r="D11" i="4"/>
  <c r="D10" i="4"/>
  <c r="D9" i="4"/>
  <c r="D8" i="4"/>
  <c r="D7" i="4"/>
  <c r="C77" i="3"/>
  <c r="C68" i="3"/>
  <c r="D72" i="3"/>
  <c r="D67" i="3"/>
  <c r="D66" i="3"/>
  <c r="D65" i="3"/>
  <c r="D64" i="3"/>
  <c r="D63" i="3"/>
  <c r="C59" i="3"/>
  <c r="D58" i="3"/>
  <c r="D57" i="3"/>
  <c r="D56" i="3"/>
  <c r="D55" i="3"/>
  <c r="D54" i="3"/>
  <c r="C50" i="3"/>
  <c r="D49" i="3"/>
  <c r="D48" i="3"/>
  <c r="D47" i="3"/>
  <c r="D46" i="3"/>
  <c r="D45" i="3"/>
  <c r="C41" i="3"/>
  <c r="D40" i="3"/>
  <c r="D39" i="3"/>
  <c r="D38" i="3"/>
  <c r="D37" i="3"/>
  <c r="D36" i="3"/>
  <c r="C32" i="3"/>
  <c r="D31" i="3"/>
  <c r="D30" i="3"/>
  <c r="D29" i="3"/>
  <c r="D28" i="3"/>
  <c r="D27" i="3"/>
  <c r="C23" i="3"/>
  <c r="D22" i="3"/>
  <c r="D21" i="3"/>
  <c r="D20" i="3"/>
  <c r="D19" i="3"/>
  <c r="D18" i="3"/>
  <c r="C12" i="3"/>
  <c r="D11" i="3"/>
  <c r="D10" i="3"/>
  <c r="D9" i="3"/>
  <c r="D8" i="3"/>
  <c r="D7" i="3"/>
  <c r="C77" i="1"/>
  <c r="D72" i="1"/>
  <c r="C68" i="1"/>
  <c r="D64" i="1"/>
  <c r="D65" i="1"/>
  <c r="D66" i="1"/>
  <c r="D67" i="1"/>
  <c r="D63" i="1"/>
  <c r="C59" i="1"/>
  <c r="D55" i="1"/>
  <c r="D56" i="1"/>
  <c r="D57" i="1"/>
  <c r="D58" i="1"/>
  <c r="D54" i="1"/>
  <c r="C50" i="1"/>
  <c r="D46" i="1"/>
  <c r="D47" i="1"/>
  <c r="D48" i="1"/>
  <c r="D49" i="1"/>
  <c r="D45" i="1"/>
  <c r="C41" i="1"/>
  <c r="D37" i="1"/>
  <c r="D38" i="1"/>
  <c r="D39" i="1"/>
  <c r="D40" i="1"/>
  <c r="D36" i="1"/>
  <c r="C32" i="1"/>
  <c r="D27" i="1"/>
  <c r="D28" i="1"/>
  <c r="D29" i="1"/>
  <c r="D30" i="1"/>
  <c r="D31" i="1"/>
  <c r="C23" i="1"/>
  <c r="D19" i="1"/>
  <c r="D20" i="1"/>
  <c r="D21" i="1"/>
  <c r="D22" i="1"/>
  <c r="D18" i="1"/>
  <c r="C12" i="1"/>
  <c r="D7" i="1"/>
  <c r="D8" i="1"/>
  <c r="D9" i="1"/>
  <c r="D10" i="1"/>
  <c r="D11" i="1"/>
</calcChain>
</file>

<file path=xl/sharedStrings.xml><?xml version="1.0" encoding="utf-8"?>
<sst xmlns="http://schemas.openxmlformats.org/spreadsheetml/2006/main" count="1030" uniqueCount="156">
  <si>
    <t>Response</t>
  </si>
  <si>
    <t># of Participants</t>
  </si>
  <si>
    <t>% of Participants</t>
  </si>
  <si>
    <t>Strongly Agree</t>
  </si>
  <si>
    <t>Agree</t>
  </si>
  <si>
    <t>Disagree</t>
  </si>
  <si>
    <t>Strongly Disagree</t>
  </si>
  <si>
    <t>TOTAL</t>
  </si>
  <si>
    <t>c. What nutrients are.</t>
  </si>
  <si>
    <t>d. What nutrients are needed to stay healthy.</t>
  </si>
  <si>
    <t>e. How to read a nutrition label on packaged food.</t>
  </si>
  <si>
    <t>f. Strategies for how to eat a healthy diet.</t>
  </si>
  <si>
    <t>a. What the benefits are of using coupons to save money on groceries.</t>
  </si>
  <si>
    <t>b. Where to find coupons.</t>
  </si>
  <si>
    <t>a. The seven principles for healthy eating.</t>
  </si>
  <si>
    <t>b. How to use the Canada Food Guide for meal planning.</t>
  </si>
  <si>
    <t>c. How to organize my coupons effectively.</t>
  </si>
  <si>
    <t>d. How to properly address using coupons with a cashier.</t>
  </si>
  <si>
    <t>e. The store policies for using coupons.</t>
  </si>
  <si>
    <t>f. How to include other family members in the couponing process.</t>
  </si>
  <si>
    <t>g. What the benefits are of being part of rewards programs.</t>
  </si>
  <si>
    <t>a. What the benefits are of making a meal plan or grocery list.</t>
  </si>
  <si>
    <t>b. How to create a personalized meal plan to meet my family's needs.</t>
  </si>
  <si>
    <t>c. How to make an organized grocery list.</t>
  </si>
  <si>
    <t>d. What the benefits are of price matching at a grocery store.</t>
  </si>
  <si>
    <t>e. The price matching policies at the local grocery stores.</t>
  </si>
  <si>
    <t>f. How to access and use price matching apps on my phone or device.</t>
  </si>
  <si>
    <t>g. How to use Harvest Bucks to buy fresh vegetables and fruit.</t>
  </si>
  <si>
    <r>
      <t xml:space="preserve">Q1: Overall, how satisfied were you with the information and activities this week about kitchen safety? </t>
    </r>
    <r>
      <rPr>
        <sz val="12"/>
        <color theme="1"/>
        <rFont val="Calibri"/>
        <family val="2"/>
        <scheme val="minor"/>
      </rPr>
      <t>*Only include participants who provided a response.</t>
    </r>
  </si>
  <si>
    <r>
      <t xml:space="preserve">Q4: As a result of the information and activities provided this week, I know... 
</t>
    </r>
    <r>
      <rPr>
        <sz val="12"/>
        <color theme="1"/>
        <rFont val="Calibri"/>
        <family val="2"/>
        <scheme val="minor"/>
      </rPr>
      <t xml:space="preserve">*Only include participants who provided a response. </t>
    </r>
  </si>
  <si>
    <r>
      <t xml:space="preserve">Q1: Overall, how satisfied were you with the information and activities this week about healthy eating? </t>
    </r>
    <r>
      <rPr>
        <sz val="12"/>
        <color theme="1"/>
        <rFont val="Calibri"/>
        <family val="2"/>
        <scheme val="minor"/>
      </rPr>
      <t>*Only include participants who provided a response.</t>
    </r>
  </si>
  <si>
    <r>
      <t xml:space="preserve">Q4: As a result of the information and activities provided this week, I know... 
</t>
    </r>
    <r>
      <rPr>
        <sz val="12"/>
        <color theme="1"/>
        <rFont val="Calibri"/>
        <family val="2"/>
        <scheme val="minor"/>
      </rPr>
      <t>*Only include participants who provided a response.</t>
    </r>
  </si>
  <si>
    <r>
      <t xml:space="preserve">Q1: Overall, how satisfied were you with the information and activities this week about couponing? </t>
    </r>
    <r>
      <rPr>
        <sz val="12"/>
        <color theme="1"/>
        <rFont val="Calibri"/>
        <family val="2"/>
        <scheme val="minor"/>
      </rPr>
      <t>*Only include participants who provided a response.</t>
    </r>
  </si>
  <si>
    <r>
      <t xml:space="preserve">Q1: Overall, how satisfied were you with the information and activities this week about price matching and meal planning? </t>
    </r>
    <r>
      <rPr>
        <sz val="12"/>
        <color theme="1"/>
        <rFont val="Calibri"/>
        <family val="2"/>
        <scheme val="minor"/>
      </rPr>
      <t>*Only include participants who provided a response.</t>
    </r>
  </si>
  <si>
    <t>a. The importance of following kitchen and food safety practices.</t>
  </si>
  <si>
    <t>b. The Core Four Practices of food safety.</t>
  </si>
  <si>
    <t>c. How to properly clean and sanitize my kitchen and tools.</t>
  </si>
  <si>
    <t>d. The proper hand washing techniques.</t>
  </si>
  <si>
    <t>e. How to cook food to make sure it is safe for eating.</t>
  </si>
  <si>
    <t>f. How to properly store food for it to stay safe for eating.</t>
  </si>
  <si>
    <t>g. How to safely cut a variety of foods, including meat and vegetables.</t>
  </si>
  <si>
    <r>
      <t xml:space="preserve">Q1: Overall, how satisfied were you with the information and activities this week about collective kitchens? </t>
    </r>
    <r>
      <rPr>
        <sz val="12"/>
        <color theme="1"/>
        <rFont val="Calibri"/>
        <family val="2"/>
        <scheme val="minor"/>
      </rPr>
      <t>*Only include participants who provided a response.</t>
    </r>
  </si>
  <si>
    <t>a. How to read and follow a variety of different recipes.</t>
  </si>
  <si>
    <t>b. How to measure various ingredients according to the recipe.</t>
  </si>
  <si>
    <t>c. How to prepare a number of new recipes.</t>
  </si>
  <si>
    <t>d. What the benefits are of working together to accomplish a task.</t>
  </si>
  <si>
    <t>e. How to include my child(ren) or family members in the process of preparing a meal.</t>
  </si>
  <si>
    <r>
      <t xml:space="preserve">Q1: Overall, how satisfied were you with the information and activities this week about budgeting? </t>
    </r>
    <r>
      <rPr>
        <sz val="12"/>
        <color theme="1"/>
        <rFont val="Calibri"/>
        <family val="2"/>
        <scheme val="minor"/>
      </rPr>
      <t>*Only include participants who provided a response.</t>
    </r>
  </si>
  <si>
    <t>a. What the benefits are of creating a budget.</t>
  </si>
  <si>
    <t>b. What my priorities are for budgeting and spending money.</t>
  </si>
  <si>
    <t>c. What my income sources and expenses are.</t>
  </si>
  <si>
    <t>d. How to create a balanced monthly budget.</t>
  </si>
  <si>
    <t>e. A variety of budgeting styles I can use to help me manage my money.</t>
  </si>
  <si>
    <t>f. Strategies for stretching my budget (i.e. ways to save money).</t>
  </si>
  <si>
    <r>
      <t xml:space="preserve">Q1: Overall, how satisfied were you with the information and activities this week about food preservation? </t>
    </r>
    <r>
      <rPr>
        <sz val="12"/>
        <color theme="1"/>
        <rFont val="Calibri"/>
        <family val="2"/>
        <scheme val="minor"/>
      </rPr>
      <t>*Only include participants who provided a response.</t>
    </r>
  </si>
  <si>
    <r>
      <t xml:space="preserve">Q4: As a result of the information and activities provided this week, I ... 
</t>
    </r>
    <r>
      <rPr>
        <sz val="12"/>
        <color theme="1"/>
        <rFont val="Calibri"/>
        <family val="2"/>
        <scheme val="minor"/>
      </rPr>
      <t xml:space="preserve">*Only include participants who provided a response. </t>
    </r>
  </si>
  <si>
    <t>a. Know what the benefits are of preserving food.</t>
  </si>
  <si>
    <t>b. Know a variety of different methods for preserving food.</t>
  </si>
  <si>
    <t>c. Know how the "Water Bath" canning method preserves food.</t>
  </si>
  <si>
    <t>d. Know how to safely use the "Water Bath" canning method.</t>
  </si>
  <si>
    <t>e. Am able to use the tools needed for the "Water Bath" canning method.</t>
  </si>
  <si>
    <t>f. Know how to use the "Freezing" method to preserve food.</t>
  </si>
  <si>
    <t>g. How to use the plate method for managing and planning meals.</t>
  </si>
  <si>
    <r>
      <t xml:space="preserve">Q1: Overall, how satisfied are you with the Food Families program?
</t>
    </r>
    <r>
      <rPr>
        <sz val="12"/>
        <color theme="1"/>
        <rFont val="Calibri"/>
        <family val="2"/>
        <scheme val="minor"/>
      </rPr>
      <t>*Only include participants who provided a response.</t>
    </r>
  </si>
  <si>
    <t>Very satisfied</t>
  </si>
  <si>
    <t>Satisfied</t>
  </si>
  <si>
    <t>Neither Satisfied nor Dissatisfied</t>
  </si>
  <si>
    <t>Dissatisfied</t>
  </si>
  <si>
    <t>Very Dissatisfied</t>
  </si>
  <si>
    <r>
      <t>Q4: Would you recommend the Food Families program to others?</t>
    </r>
    <r>
      <rPr>
        <sz val="12"/>
        <color theme="1"/>
        <rFont val="Calibri"/>
        <family val="2"/>
        <scheme val="minor"/>
      </rPr>
      <t xml:space="preserve">
*Only include participants who provided a response.</t>
    </r>
  </si>
  <si>
    <t>Neither Agree nor Disagree</t>
  </si>
  <si>
    <r>
      <t xml:space="preserve">Q9: Please check one of the boxes for each line below to say whether the number of times per month you accessed food from each source has increased, decreased, or stayed the same. </t>
    </r>
    <r>
      <rPr>
        <sz val="12"/>
        <color theme="1"/>
        <rFont val="Calibri"/>
        <family val="2"/>
        <scheme val="minor"/>
      </rPr>
      <t xml:space="preserve">*Only include participants who provided a response. </t>
    </r>
  </si>
  <si>
    <t>a. Grocery Store</t>
  </si>
  <si>
    <t>Increased</t>
  </si>
  <si>
    <t>Decreased</t>
  </si>
  <si>
    <t>Stayed the Same</t>
  </si>
  <si>
    <t>b. Convenience Store</t>
  </si>
  <si>
    <t>d. Farmer's Market</t>
  </si>
  <si>
    <t>e. Garden</t>
  </si>
  <si>
    <t>f. Emergency Food Source</t>
  </si>
  <si>
    <t>g. Other (e.g. Family/Friends)</t>
  </si>
  <si>
    <t>Cost</t>
  </si>
  <si>
    <t>Knowing how to prepare healthy meals and snacks</t>
  </si>
  <si>
    <t>Knowing where to find healthy recipes</t>
  </si>
  <si>
    <t>Understanding the available information</t>
  </si>
  <si>
    <t>Having picky eaters in my family and just cooking what they like</t>
  </si>
  <si>
    <t>Time to prepare</t>
  </si>
  <si>
    <t>The taste of many healthy foods</t>
  </si>
  <si>
    <t>Motivation to eat in a healthy way</t>
  </si>
  <si>
    <t>Other</t>
  </si>
  <si>
    <t>TOTAL # Respondents</t>
  </si>
  <si>
    <r>
      <t xml:space="preserve">Q10: What barriers to healthy eating has Food Families helped you with? Check all that apply. </t>
    </r>
    <r>
      <rPr>
        <sz val="12"/>
        <color theme="1"/>
        <rFont val="Calibri"/>
        <family val="2"/>
        <scheme val="minor"/>
      </rPr>
      <t>*In the "TOTAL # of Respondents box, write the total number of people who answered this question.</t>
    </r>
  </si>
  <si>
    <t>a. Used coupons to save money on my grocery bill.</t>
  </si>
  <si>
    <t>Yes, I have done this</t>
  </si>
  <si>
    <t>I plan to do this</t>
  </si>
  <si>
    <t>No, and I do not plan to</t>
  </si>
  <si>
    <t>b. Registered with one or more rewards programs.</t>
  </si>
  <si>
    <t>c. Included other family members in couponing.</t>
  </si>
  <si>
    <t>d. Created a meal plan specific to my family's needs.</t>
  </si>
  <si>
    <t>e. Used a grocery list when buying groceries.</t>
  </si>
  <si>
    <t>f. Used price matching at a grocery store to save money.</t>
  </si>
  <si>
    <t>g. Used proper hand washing techniques with my family.</t>
  </si>
  <si>
    <t>h. Prepared at least one new healthy recipe at home.</t>
  </si>
  <si>
    <t>i. Used new methods to budget my monthly income.</t>
  </si>
  <si>
    <t>j. Accessed financial resources or services in the community.</t>
  </si>
  <si>
    <t>k. Used Harvest Bucks to buy fresh fruits or vegetables.</t>
  </si>
  <si>
    <r>
      <t xml:space="preserve">Total # of Participants   </t>
    </r>
    <r>
      <rPr>
        <i/>
        <sz val="12"/>
        <color theme="0"/>
        <rFont val="Calibri"/>
        <scheme val="minor"/>
      </rPr>
      <t>(##)</t>
    </r>
  </si>
  <si>
    <t>l. Used one or more of the food preservation techniques I learned.</t>
  </si>
  <si>
    <t>Yes</t>
  </si>
  <si>
    <t>No</t>
  </si>
  <si>
    <t>Unsure</t>
  </si>
  <si>
    <r>
      <t xml:space="preserve">Q12: As a result of participating in Food Families, I have saved money on my monthly grocery bill. </t>
    </r>
    <r>
      <rPr>
        <sz val="12"/>
        <color theme="1"/>
        <rFont val="Calibri"/>
        <family val="2"/>
        <scheme val="minor"/>
      </rPr>
      <t xml:space="preserve">*Only include participants who provided a response. </t>
    </r>
  </si>
  <si>
    <r>
      <t xml:space="preserve">Q11: As a result of attending Food Families, I have:
</t>
    </r>
    <r>
      <rPr>
        <sz val="12"/>
        <color theme="1"/>
        <rFont val="Calibri"/>
        <family val="2"/>
        <scheme val="minor"/>
      </rPr>
      <t xml:space="preserve">*Only include participants who provided a response. </t>
    </r>
  </si>
  <si>
    <r>
      <t xml:space="preserve">If Yes, </t>
    </r>
    <r>
      <rPr>
        <sz val="12"/>
        <color theme="1"/>
        <rFont val="Calibri"/>
        <family val="2"/>
        <scheme val="minor"/>
      </rPr>
      <t>approximately how much do you think you are saving each month? *Calculate the average.</t>
    </r>
  </si>
  <si>
    <t>Total Sum (from all participants)</t>
  </si>
  <si>
    <t># of Participants Who Responded</t>
  </si>
  <si>
    <t>AVERAGE Amount Saved</t>
  </si>
  <si>
    <r>
      <t xml:space="preserve">Q13: As a result of attending Food Families:
</t>
    </r>
    <r>
      <rPr>
        <sz val="12"/>
        <color theme="1"/>
        <rFont val="Calibri"/>
        <family val="2"/>
        <scheme val="minor"/>
      </rPr>
      <t xml:space="preserve">*Only include participants who provided a response. </t>
    </r>
  </si>
  <si>
    <t>a. I learned new ways to save money.</t>
  </si>
  <si>
    <t>b. I now have more options when purchasing food.</t>
  </si>
  <si>
    <t>c. I have increased my ability to prepare healthy meals.</t>
  </si>
  <si>
    <t>d. I am more confident in my cooking skills.</t>
  </si>
  <si>
    <t>e. I can confidently include my children or family members in the meal preparation process.</t>
  </si>
  <si>
    <t>f. I can adjust a recipe to make it healthier.</t>
  </si>
  <si>
    <t>g. I can make a meal from scratch using a recipe.</t>
  </si>
  <si>
    <t>h. I have increased my ability to use a variety of kitchen tools and appliances to prepare a recipe.</t>
  </si>
  <si>
    <t>i. I have increased knowledge about how to cook healthy meals on a budget.</t>
  </si>
  <si>
    <t>j. Whenever we can, my family and I eat nutritious and well-balanced meals.</t>
  </si>
  <si>
    <t>k. I know where to go for information, resources, and neighbourhood activities related to food and nutrition.</t>
  </si>
  <si>
    <t>l. I have shared money saving techniques with friends outside of the Food Families program.</t>
  </si>
  <si>
    <t>m. I have developed relationships outside of the program with other Food Families participants.</t>
  </si>
  <si>
    <t>n. I feel more connected to my neighbourhood or community.</t>
  </si>
  <si>
    <t>o. I would like to continue to be involved in something like Food Families in my neighbourhood.</t>
  </si>
  <si>
    <r>
      <t xml:space="preserve">Q1: Overall, how satisfied were you with the information and activities this week about cooking with and for your kids?
</t>
    </r>
    <r>
      <rPr>
        <sz val="12"/>
        <color theme="1"/>
        <rFont val="Calibri"/>
        <family val="2"/>
        <scheme val="minor"/>
      </rPr>
      <t>*Only include participants who provided a response.</t>
    </r>
  </si>
  <si>
    <t>a. How to organize my kitchen to prepare for cooking.</t>
  </si>
  <si>
    <t>c. A variety of different ways to get my children to try new and healthy foods.</t>
  </si>
  <si>
    <t>d. Some new healthy recipes for my kids to try.</t>
  </si>
  <si>
    <r>
      <t xml:space="preserve">Q1: Overall, how satisfied were you with the information and activities this week about gardening? </t>
    </r>
    <r>
      <rPr>
        <sz val="12"/>
        <color theme="1"/>
        <rFont val="Calibri"/>
        <family val="2"/>
        <scheme val="minor"/>
      </rPr>
      <t>*Only include participants who provided a response.</t>
    </r>
  </si>
  <si>
    <t>a. What the benefits are of growing my own food.</t>
  </si>
  <si>
    <t>b. A variety of different methods of vegetable gardening.</t>
  </si>
  <si>
    <t>c. How to plan a small vegetable garden.</t>
  </si>
  <si>
    <t>d. How to prepare for planting a small vegetable garden.</t>
  </si>
  <si>
    <t>e. How to plant a small vegetable garden.</t>
  </si>
  <si>
    <t>f. How to maintain a small vegetable garden.</t>
  </si>
  <si>
    <t>g. How to access a number of different community gardening resources.</t>
  </si>
  <si>
    <r>
      <t xml:space="preserve">Date of Module 2
</t>
    </r>
    <r>
      <rPr>
        <i/>
        <sz val="12"/>
        <color theme="0"/>
        <rFont val="Calibri"/>
        <scheme val="minor"/>
      </rPr>
      <t>(dd-mmm-yy)</t>
    </r>
  </si>
  <si>
    <r>
      <t xml:space="preserve">Date of Module 3
</t>
    </r>
    <r>
      <rPr>
        <i/>
        <sz val="12"/>
        <color theme="0"/>
        <rFont val="Calibri"/>
        <scheme val="minor"/>
      </rPr>
      <t>(dd-mmm-yy)</t>
    </r>
  </si>
  <si>
    <r>
      <t xml:space="preserve">Date of Module 4
</t>
    </r>
    <r>
      <rPr>
        <i/>
        <sz val="12"/>
        <color theme="0"/>
        <rFont val="Calibri"/>
        <scheme val="minor"/>
      </rPr>
      <t>(dd-mmm-yy)</t>
    </r>
  </si>
  <si>
    <r>
      <t xml:space="preserve">Date of Module 5
</t>
    </r>
    <r>
      <rPr>
        <i/>
        <sz val="12"/>
        <color theme="0"/>
        <rFont val="Calibri"/>
        <scheme val="minor"/>
      </rPr>
      <t>(dd-mmm-yy)</t>
    </r>
  </si>
  <si>
    <r>
      <t xml:space="preserve">Date of Module 6
</t>
    </r>
    <r>
      <rPr>
        <i/>
        <sz val="12"/>
        <color theme="0"/>
        <rFont val="Calibri"/>
        <scheme val="minor"/>
      </rPr>
      <t>(dd-mmm-yy)</t>
    </r>
  </si>
  <si>
    <r>
      <t xml:space="preserve">Date of Module 7
</t>
    </r>
    <r>
      <rPr>
        <i/>
        <sz val="12"/>
        <color theme="0"/>
        <rFont val="Calibri"/>
        <scheme val="minor"/>
      </rPr>
      <t>(dd-mmm-yy)</t>
    </r>
  </si>
  <si>
    <r>
      <t xml:space="preserve">Date of Module 8
</t>
    </r>
    <r>
      <rPr>
        <i/>
        <sz val="12"/>
        <color theme="0"/>
        <rFont val="Calibri"/>
        <scheme val="minor"/>
      </rPr>
      <t>(dd-mmm-yy)</t>
    </r>
  </si>
  <si>
    <r>
      <t xml:space="preserve">Date of Final Evaluation
</t>
    </r>
    <r>
      <rPr>
        <i/>
        <sz val="12"/>
        <color theme="0"/>
        <rFont val="Calibri"/>
        <scheme val="minor"/>
      </rPr>
      <t>(dd-mmm-yy)</t>
    </r>
  </si>
  <si>
    <r>
      <t xml:space="preserve">Date of Elective Module
</t>
    </r>
    <r>
      <rPr>
        <i/>
        <sz val="12"/>
        <color theme="0"/>
        <rFont val="Calibri"/>
        <scheme val="minor"/>
      </rPr>
      <t>(dd-mmm-yy)</t>
    </r>
  </si>
  <si>
    <t>c. Restaurant (Tim Hortons)</t>
  </si>
  <si>
    <t>b. How to appropriately include my children or family members in preparing a meal based on their age.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</si>
</sst>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1009]d/mmm/yy;@"/>
    <numFmt numFmtId="166" formatCode="&quot;$&quot;#,##0.00;[Red]&quot;$&quot;#,##0.00"/>
  </numFmts>
  <fonts count="9" x14ac:knownFonts="1">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2"/>
      <color theme="0"/>
      <name val="Calibri"/>
      <family val="2"/>
      <scheme val="minor"/>
    </font>
    <font>
      <sz val="12"/>
      <color rgb="FF000000"/>
      <name val="Calibri"/>
      <scheme val="minor"/>
    </font>
    <font>
      <b/>
      <sz val="12"/>
      <color rgb="FF000000"/>
      <name val="Calibri"/>
      <family val="2"/>
      <scheme val="minor"/>
    </font>
    <font>
      <b/>
      <sz val="12"/>
      <color rgb="FFFFFFFF"/>
      <name val="Calibri"/>
      <scheme val="minor"/>
    </font>
    <font>
      <i/>
      <sz val="12"/>
      <color theme="0"/>
      <name val="Calibri"/>
      <scheme val="minor"/>
    </font>
  </fonts>
  <fills count="10">
    <fill>
      <patternFill patternType="none"/>
    </fill>
    <fill>
      <patternFill patternType="gray125"/>
    </fill>
    <fill>
      <patternFill patternType="solid">
        <fgColor theme="4" tint="0.79998168889431442"/>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B8CCE4"/>
        <bgColor rgb="FFB8CCE4"/>
      </patternFill>
    </fill>
    <fill>
      <patternFill patternType="solid">
        <fgColor rgb="FF4F81BD"/>
        <bgColor rgb="FF4F81BD"/>
      </patternFill>
    </fill>
    <fill>
      <patternFill patternType="solid">
        <fgColor rgb="FFDCE6F1"/>
        <bgColor rgb="FFDCE6F1"/>
      </patternFill>
    </fill>
    <fill>
      <patternFill patternType="solid">
        <fgColor theme="4"/>
        <bgColor indexed="64"/>
      </patternFill>
    </fill>
    <fill>
      <patternFill patternType="solid">
        <fgColor theme="4" tint="0.79998168889431442"/>
        <bgColor rgb="FFB8CCE4"/>
      </patternFill>
    </fill>
  </fills>
  <borders count="12">
    <border>
      <left/>
      <right/>
      <top/>
      <bottom/>
      <diagonal/>
    </border>
    <border>
      <left/>
      <right style="thin">
        <color theme="0"/>
      </right>
      <top style="thin">
        <color theme="0"/>
      </top>
      <bottom style="thin">
        <color theme="0"/>
      </bottom>
      <diagonal/>
    </border>
    <border>
      <left/>
      <right style="thin">
        <color rgb="FFFFFFFF"/>
      </right>
      <top style="thin">
        <color rgb="FFFFFFFF"/>
      </top>
      <bottom style="thin">
        <color rgb="FFFFFFFF"/>
      </bottom>
      <diagonal/>
    </border>
    <border>
      <left/>
      <right style="thin">
        <color rgb="FFFFFFFF"/>
      </right>
      <top/>
      <bottom style="thick">
        <color rgb="FFFFFFFF"/>
      </bottom>
      <diagonal/>
    </border>
    <border>
      <left style="thin">
        <color rgb="FFFFFFFF"/>
      </left>
      <right style="thin">
        <color rgb="FFFFFFFF"/>
      </right>
      <top/>
      <bottom style="thick">
        <color rgb="FFFFFFFF"/>
      </bottom>
      <diagonal/>
    </border>
    <border>
      <left style="thin">
        <color rgb="FFFFFFFF"/>
      </left>
      <right/>
      <top/>
      <bottom style="thick">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theme="0" tint="-4.9989318521683403E-2"/>
      </right>
      <top/>
      <bottom/>
      <diagonal/>
    </border>
  </borders>
  <cellStyleXfs count="13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36">
    <xf numFmtId="0" fontId="0" fillId="0" borderId="0" xfId="0"/>
    <xf numFmtId="0" fontId="0" fillId="0" borderId="0" xfId="0" applyAlignment="1">
      <alignment wrapText="1"/>
    </xf>
    <xf numFmtId="0" fontId="1" fillId="0" borderId="0" xfId="0" applyFont="1" applyAlignment="1">
      <alignment wrapText="1"/>
    </xf>
    <xf numFmtId="0" fontId="1" fillId="0" borderId="0" xfId="0" applyFont="1" applyAlignment="1">
      <alignment horizontal="center" wrapText="1"/>
    </xf>
    <xf numFmtId="0" fontId="0" fillId="0" borderId="0" xfId="0" applyAlignment="1">
      <alignment horizontal="center" wrapText="1"/>
    </xf>
    <xf numFmtId="0" fontId="0" fillId="0" borderId="0" xfId="0" applyBorder="1" applyAlignment="1">
      <alignment wrapText="1"/>
    </xf>
    <xf numFmtId="0" fontId="0" fillId="3" borderId="1" xfId="0" applyFont="1" applyFill="1" applyBorder="1" applyAlignment="1">
      <alignment wrapText="1"/>
    </xf>
    <xf numFmtId="0" fontId="0" fillId="4" borderId="1" xfId="0" applyFont="1" applyFill="1" applyBorder="1" applyAlignment="1">
      <alignment wrapText="1"/>
    </xf>
    <xf numFmtId="0" fontId="1" fillId="0" borderId="0" xfId="0" applyFont="1" applyAlignment="1">
      <alignment horizontal="right" wrapText="1"/>
    </xf>
    <xf numFmtId="0" fontId="1" fillId="0" borderId="0" xfId="0" applyFont="1" applyAlignment="1">
      <alignment horizontal="left" vertical="top" wrapText="1"/>
    </xf>
    <xf numFmtId="164" fontId="0" fillId="0" borderId="0" xfId="0" applyNumberFormat="1" applyBorder="1" applyAlignment="1">
      <alignment wrapText="1"/>
    </xf>
    <xf numFmtId="0" fontId="5" fillId="5" borderId="2" xfId="0" applyFont="1" applyFill="1" applyBorder="1" applyAlignment="1">
      <alignment wrapText="1"/>
    </xf>
    <xf numFmtId="164" fontId="0" fillId="0" borderId="0" xfId="0" applyNumberFormat="1" applyAlignment="1">
      <alignment wrapText="1"/>
    </xf>
    <xf numFmtId="0" fontId="7" fillId="6" borderId="3" xfId="0" applyFont="1" applyFill="1" applyBorder="1" applyAlignment="1">
      <alignment wrapText="1"/>
    </xf>
    <xf numFmtId="0" fontId="7" fillId="6" borderId="4" xfId="0" applyFont="1" applyFill="1" applyBorder="1" applyAlignment="1">
      <alignment horizontal="center" wrapText="1"/>
    </xf>
    <xf numFmtId="0" fontId="7" fillId="6" borderId="5" xfId="0" applyFont="1" applyFill="1" applyBorder="1" applyAlignment="1">
      <alignment horizontal="center" wrapText="1"/>
    </xf>
    <xf numFmtId="0" fontId="5" fillId="5" borderId="6" xfId="0" applyFont="1" applyFill="1" applyBorder="1" applyAlignment="1">
      <alignment wrapText="1"/>
    </xf>
    <xf numFmtId="164" fontId="5" fillId="5" borderId="7" xfId="0" applyNumberFormat="1" applyFont="1" applyFill="1" applyBorder="1" applyAlignment="1">
      <alignment wrapText="1"/>
    </xf>
    <xf numFmtId="0" fontId="5" fillId="7" borderId="2" xfId="0" applyFont="1" applyFill="1" applyBorder="1" applyAlignment="1">
      <alignment wrapText="1"/>
    </xf>
    <xf numFmtId="0" fontId="5" fillId="7" borderId="6" xfId="0" applyFont="1" applyFill="1" applyBorder="1" applyAlignment="1">
      <alignment wrapText="1"/>
    </xf>
    <xf numFmtId="0" fontId="6" fillId="7" borderId="8" xfId="0" applyFont="1" applyFill="1" applyBorder="1" applyAlignment="1">
      <alignment horizontal="right" wrapText="1"/>
    </xf>
    <xf numFmtId="0" fontId="5" fillId="7" borderId="9" xfId="0" applyFont="1" applyFill="1" applyBorder="1" applyAlignment="1">
      <alignment wrapText="1"/>
    </xf>
    <xf numFmtId="0" fontId="5" fillId="7" borderId="10" xfId="0" applyFont="1" applyFill="1" applyBorder="1" applyAlignment="1">
      <alignment wrapText="1"/>
    </xf>
    <xf numFmtId="0" fontId="1" fillId="2" borderId="0" xfId="0" applyFont="1" applyFill="1" applyAlignment="1">
      <alignment horizontal="center" wrapText="1"/>
    </xf>
    <xf numFmtId="0" fontId="1" fillId="0" borderId="0" xfId="0" applyFont="1" applyAlignment="1">
      <alignment vertical="top" wrapText="1"/>
    </xf>
    <xf numFmtId="165" fontId="1" fillId="2" borderId="11" xfId="0" applyNumberFormat="1" applyFont="1" applyFill="1" applyBorder="1" applyAlignment="1">
      <alignment horizontal="center" wrapText="1"/>
    </xf>
    <xf numFmtId="0" fontId="0" fillId="0" borderId="0" xfId="0" applyNumberFormat="1" applyAlignment="1">
      <alignment wrapText="1"/>
    </xf>
    <xf numFmtId="0" fontId="6" fillId="7" borderId="9" xfId="0" applyFont="1" applyFill="1" applyBorder="1" applyAlignment="1">
      <alignment wrapText="1"/>
    </xf>
    <xf numFmtId="0" fontId="4" fillId="8" borderId="11" xfId="0" applyFont="1" applyFill="1" applyBorder="1" applyAlignment="1">
      <alignment horizontal="center" wrapText="1"/>
    </xf>
    <xf numFmtId="0" fontId="4" fillId="8" borderId="0" xfId="0" applyFont="1" applyFill="1" applyAlignment="1">
      <alignment horizontal="center" wrapText="1"/>
    </xf>
    <xf numFmtId="0" fontId="0" fillId="0" borderId="0" xfId="0" applyBorder="1" applyAlignment="1">
      <alignment horizontal="center" wrapText="1"/>
    </xf>
    <xf numFmtId="166" fontId="0" fillId="0" borderId="0" xfId="0" applyNumberFormat="1" applyAlignment="1">
      <alignment horizontal="center" wrapText="1"/>
    </xf>
    <xf numFmtId="164" fontId="5" fillId="9" borderId="7" xfId="0" applyNumberFormat="1" applyFont="1" applyFill="1" applyBorder="1" applyAlignment="1">
      <alignment wrapText="1"/>
    </xf>
    <xf numFmtId="0" fontId="1"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wrapText="1"/>
    </xf>
  </cellXfs>
  <cellStyles count="13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Normal" xfId="0" builtinId="0"/>
  </cellStyles>
  <dxfs count="465">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166" formatCode="&quot;$&quot;#,##0.00;[Red]&quot;$&quot;#,##0.00"/>
      <alignment horizontal="center" vertical="bottom" textRotation="0" wrapText="1" indent="0" justifyLastLine="0" shrinkToFit="0" readingOrder="0"/>
    </dxf>
    <dxf>
      <numFmt numFmtId="0" formatCode="General"/>
      <alignment horizontal="center" vertical="bottom" textRotation="0" wrapText="1" indent="0" justifyLastLine="0" shrinkToFit="0" readingOrder="0"/>
    </dxf>
    <dxf>
      <alignment horizontal="center"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ables/table1.xml><?xml version="1.0" encoding="utf-8"?>
<table xmlns="http://schemas.openxmlformats.org/spreadsheetml/2006/main" id="1" name="Table1" displayName="Table1" ref="B6:D12" totalsRowShown="0" headerRowDxfId="464" dataDxfId="463">
  <autoFilter ref="B6:D12"/>
  <tableColumns count="3">
    <tableColumn id="1" name="Response" dataDxfId="462"/>
    <tableColumn id="2" name="# of Participants" dataDxfId="461">
      <calculatedColumnFormula>SUM(C2:C6)</calculatedColumnFormula>
    </tableColumn>
    <tableColumn id="3" name="% of Participants" dataDxfId="460">
      <calculatedColumnFormula>IF($C$12&gt;0,Table1[[#This Row],['# of Participants]]/$C$12,"")</calculatedColumnFormula>
    </tableColumn>
  </tableColumns>
  <tableStyleInfo name="TableStyleMedium9" showFirstColumn="0" showLastColumn="0" showRowStripes="1" showColumnStripes="0"/>
</table>
</file>

<file path=xl/tables/table10.xml><?xml version="1.0" encoding="utf-8"?>
<table xmlns="http://schemas.openxmlformats.org/spreadsheetml/2006/main" id="10" name="Table2411" displayName="Table2411" ref="B26:D32" totalsRowShown="0" headerRowDxfId="419" dataDxfId="418">
  <autoFilter ref="B26:D32"/>
  <tableColumns count="3">
    <tableColumn id="1" name="Response" dataDxfId="417"/>
    <tableColumn id="2" name="# of Participants" dataDxfId="416"/>
    <tableColumn id="3" name="% of Participants" dataDxfId="415">
      <calculatedColumnFormula>IF($C$23&gt;0,Table2411[[#This Row],['# of Participants]]/$C$23,"")</calculatedColumnFormula>
    </tableColumn>
  </tableColumns>
  <tableStyleInfo name="TableStyleMedium9" showFirstColumn="0" showLastColumn="0" showRowStripes="1" showColumnStripes="0"/>
</table>
</file>

<file path=xl/tables/table11.xml><?xml version="1.0" encoding="utf-8"?>
<table xmlns="http://schemas.openxmlformats.org/spreadsheetml/2006/main" id="11" name="Table24512" displayName="Table24512" ref="B44:D50" totalsRowShown="0" headerRowDxfId="414" dataDxfId="413">
  <autoFilter ref="B44:D50"/>
  <tableColumns count="3">
    <tableColumn id="1" name="Response" dataDxfId="412"/>
    <tableColumn id="2" name="# of Participants" dataDxfId="411"/>
    <tableColumn id="3" name="% of Participants" dataDxfId="410">
      <calculatedColumnFormula>IF($C$23&gt;0,Table24512[[#This Row],['# of Participants]]/$C$23,"")</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id="12" name="Table245613" displayName="Table245613" ref="B53:D59" totalsRowShown="0" headerRowDxfId="409" dataDxfId="408">
  <autoFilter ref="B53:D59"/>
  <tableColumns count="3">
    <tableColumn id="1" name="Response" dataDxfId="407"/>
    <tableColumn id="2" name="# of Participants" dataDxfId="406"/>
    <tableColumn id="3" name="% of Participants" dataDxfId="405">
      <calculatedColumnFormula>IF($C$23&gt;0,Table245613[[#This Row],['# of Participants]]/$C$23,"")</calculatedColumnFormula>
    </tableColumn>
  </tableColumns>
  <tableStyleInfo name="TableStyleMedium9" showFirstColumn="0" showLastColumn="0" showRowStripes="1" showColumnStripes="0"/>
</table>
</file>

<file path=xl/tables/table13.xml><?xml version="1.0" encoding="utf-8"?>
<table xmlns="http://schemas.openxmlformats.org/spreadsheetml/2006/main" id="13" name="Table2456714" displayName="Table2456714" ref="B62:D68" totalsRowShown="0" headerRowDxfId="404" dataDxfId="403">
  <autoFilter ref="B62:D68"/>
  <tableColumns count="3">
    <tableColumn id="1" name="Response" dataDxfId="402"/>
    <tableColumn id="2" name="# of Participants" dataDxfId="401"/>
    <tableColumn id="3" name="% of Participants" dataDxfId="400">
      <calculatedColumnFormula>IF($C$23&gt;0,Table2456714[[#This Row],['# of Participants]]/$C$23,"")</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id="14" name="Table24567815" displayName="Table24567815" ref="B71:D77" totalsRowShown="0" headerRowDxfId="399" dataDxfId="398">
  <autoFilter ref="B71:D77"/>
  <tableColumns count="3">
    <tableColumn id="1" name="Response" dataDxfId="397"/>
    <tableColumn id="2" name="# of Participants" dataDxfId="396"/>
    <tableColumn id="3" name="% of Participants" dataDxfId="395">
      <calculatedColumnFormula>IF($C$23&gt;0,Table24567815[[#This Row],['# of Participants]]/$C$23,"")</calculatedColumnFormula>
    </tableColumn>
  </tableColumns>
  <tableStyleInfo name="TableStyleMedium9" showFirstColumn="0" showLastColumn="0" showRowStripes="1" showColumnStripes="0"/>
</table>
</file>

<file path=xl/tables/table15.xml><?xml version="1.0" encoding="utf-8"?>
<table xmlns="http://schemas.openxmlformats.org/spreadsheetml/2006/main" id="15" name="Table1916" displayName="Table1916" ref="B6:D12" totalsRowShown="0" headerRowDxfId="394" dataDxfId="393">
  <autoFilter ref="B6:D12"/>
  <tableColumns count="3">
    <tableColumn id="1" name="Response" dataDxfId="392"/>
    <tableColumn id="2" name="# of Participants" dataDxfId="391">
      <calculatedColumnFormula>SUM(C2:C6)</calculatedColumnFormula>
    </tableColumn>
    <tableColumn id="3" name="% of Participants" dataDxfId="390">
      <calculatedColumnFormula>IF($C$12&gt;0,Table1916[[#This Row],['# of Participants]]/$C$12,"")</calculatedColumnFormula>
    </tableColumn>
  </tableColumns>
  <tableStyleInfo name="TableStyleMedium9" showFirstColumn="0" showLastColumn="0" showRowStripes="1" showColumnStripes="0"/>
</table>
</file>

<file path=xl/tables/table16.xml><?xml version="1.0" encoding="utf-8"?>
<table xmlns="http://schemas.openxmlformats.org/spreadsheetml/2006/main" id="16" name="Table21017" displayName="Table21017" ref="B17:D23" totalsRowShown="0" headerRowDxfId="389" dataDxfId="388">
  <autoFilter ref="B17:D23"/>
  <tableColumns count="3">
    <tableColumn id="1" name="Response" dataDxfId="387"/>
    <tableColumn id="2" name="# of Participants" dataDxfId="386"/>
    <tableColumn id="3" name="% of Participants" dataDxfId="385">
      <calculatedColumnFormula>IF($C$23&gt;0,Table21017[[#This Row],['# of Participants]]/$C$23,"")</calculatedColumnFormula>
    </tableColumn>
  </tableColumns>
  <tableStyleInfo name="TableStyleMedium9" showFirstColumn="0" showLastColumn="0" showRowStripes="1" showColumnStripes="0"/>
</table>
</file>

<file path=xl/tables/table17.xml><?xml version="1.0" encoding="utf-8"?>
<table xmlns="http://schemas.openxmlformats.org/spreadsheetml/2006/main" id="17" name="Table241118" displayName="Table241118" ref="B26:D32" totalsRowShown="0" headerRowDxfId="384" dataDxfId="383">
  <autoFilter ref="B26:D32"/>
  <tableColumns count="3">
    <tableColumn id="1" name="Response" dataDxfId="382"/>
    <tableColumn id="2" name="# of Participants" dataDxfId="381"/>
    <tableColumn id="3" name="% of Participants" dataDxfId="380">
      <calculatedColumnFormula>IF($C$23&gt;0,Table241118[[#This Row],['# of Participants]]/$C$23,"")</calculatedColumnFormula>
    </tableColumn>
  </tableColumns>
  <tableStyleInfo name="TableStyleMedium9" showFirstColumn="0" showLastColumn="0" showRowStripes="1" showColumnStripes="0"/>
</table>
</file>

<file path=xl/tables/table18.xml><?xml version="1.0" encoding="utf-8"?>
<table xmlns="http://schemas.openxmlformats.org/spreadsheetml/2006/main" id="18" name="Table2451219" displayName="Table2451219" ref="B44:D50" totalsRowShown="0" headerRowDxfId="379" dataDxfId="378">
  <autoFilter ref="B44:D50"/>
  <tableColumns count="3">
    <tableColumn id="1" name="Response" dataDxfId="377"/>
    <tableColumn id="2" name="# of Participants" dataDxfId="376"/>
    <tableColumn id="3" name="% of Participants" dataDxfId="375">
      <calculatedColumnFormula>IF($C$23&gt;0,Table2451219[[#This Row],['# of Participants]]/$C$23,"")</calculatedColumnFormula>
    </tableColumn>
  </tableColumns>
  <tableStyleInfo name="TableStyleMedium9" showFirstColumn="0" showLastColumn="0" showRowStripes="1" showColumnStripes="0"/>
</table>
</file>

<file path=xl/tables/table19.xml><?xml version="1.0" encoding="utf-8"?>
<table xmlns="http://schemas.openxmlformats.org/spreadsheetml/2006/main" id="19" name="Table24561320" displayName="Table24561320" ref="B53:D59" totalsRowShown="0" headerRowDxfId="374" dataDxfId="373">
  <autoFilter ref="B53:D59"/>
  <tableColumns count="3">
    <tableColumn id="1" name="Response" dataDxfId="372"/>
    <tableColumn id="2" name="# of Participants" dataDxfId="371"/>
    <tableColumn id="3" name="% of Participants" dataDxfId="370">
      <calculatedColumnFormula>IF($C$23&gt;0,Table24561320[[#This Row],['# of Participants]]/$C$23,"")</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2" name="Table2" displayName="Table2" ref="B17:D23" totalsRowShown="0" headerRowDxfId="459" dataDxfId="458">
  <autoFilter ref="B17:D23"/>
  <tableColumns count="3">
    <tableColumn id="1" name="Response" dataDxfId="457"/>
    <tableColumn id="2" name="# of Participants" dataDxfId="456"/>
    <tableColumn id="3" name="% of Participants" dataDxfId="455">
      <calculatedColumnFormula>IF($C$23&gt;0,Table2[[#This Row],['# of Participants]]/$C$23,"")</calculatedColumnFormula>
    </tableColumn>
  </tableColumns>
  <tableStyleInfo name="TableStyleMedium9" showFirstColumn="0" showLastColumn="0" showRowStripes="1" showColumnStripes="0"/>
</table>
</file>

<file path=xl/tables/table20.xml><?xml version="1.0" encoding="utf-8"?>
<table xmlns="http://schemas.openxmlformats.org/spreadsheetml/2006/main" id="20" name="Table245671421" displayName="Table245671421" ref="B62:D68" totalsRowShown="0" headerRowDxfId="369" dataDxfId="368">
  <autoFilter ref="B62:D68"/>
  <tableColumns count="3">
    <tableColumn id="1" name="Response" dataDxfId="367"/>
    <tableColumn id="2" name="# of Participants" dataDxfId="366"/>
    <tableColumn id="3" name="% of Participants" dataDxfId="365">
      <calculatedColumnFormula>IF($C$23&gt;0,Table245671421[[#This Row],['# of Participants]]/$C$23,"")</calculatedColumnFormula>
    </tableColumn>
  </tableColumns>
  <tableStyleInfo name="TableStyleMedium9" showFirstColumn="0" showLastColumn="0" showRowStripes="1" showColumnStripes="0"/>
</table>
</file>

<file path=xl/tables/table21.xml><?xml version="1.0" encoding="utf-8"?>
<table xmlns="http://schemas.openxmlformats.org/spreadsheetml/2006/main" id="21" name="Table2456781522" displayName="Table2456781522" ref="B71:D77" totalsRowShown="0" headerRowDxfId="364" dataDxfId="363">
  <autoFilter ref="B71:D77"/>
  <tableColumns count="3">
    <tableColumn id="1" name="Response" dataDxfId="362"/>
    <tableColumn id="2" name="# of Participants" dataDxfId="361"/>
    <tableColumn id="3" name="% of Participants" dataDxfId="360">
      <calculatedColumnFormula>IF($C$23&gt;0,Table2456781522[[#This Row],['# of Participants]]/$C$23,"")</calculatedColumnFormula>
    </tableColumn>
  </tableColumns>
  <tableStyleInfo name="TableStyleMedium9" showFirstColumn="0" showLastColumn="0" showRowStripes="1" showColumnStripes="0"/>
</table>
</file>

<file path=xl/tables/table22.xml><?xml version="1.0" encoding="utf-8"?>
<table xmlns="http://schemas.openxmlformats.org/spreadsheetml/2006/main" id="22" name="Table191623" displayName="Table191623" ref="B6:D12" totalsRowShown="0" headerRowDxfId="359" dataDxfId="358">
  <autoFilter ref="B6:D12"/>
  <tableColumns count="3">
    <tableColumn id="1" name="Response" dataDxfId="357"/>
    <tableColumn id="2" name="# of Participants" dataDxfId="356">
      <calculatedColumnFormula>SUM(C2:C6)</calculatedColumnFormula>
    </tableColumn>
    <tableColumn id="3" name="% of Participants" dataDxfId="355">
      <calculatedColumnFormula>IF($C$12&gt;0,Table191623[[#This Row],['# of Participants]]/$C$12,"")</calculatedColumnFormula>
    </tableColumn>
  </tableColumns>
  <tableStyleInfo name="TableStyleMedium9" showFirstColumn="0" showLastColumn="0" showRowStripes="1" showColumnStripes="0"/>
</table>
</file>

<file path=xl/tables/table23.xml><?xml version="1.0" encoding="utf-8"?>
<table xmlns="http://schemas.openxmlformats.org/spreadsheetml/2006/main" id="23" name="Table2101724" displayName="Table2101724" ref="B17:D23" totalsRowShown="0" headerRowDxfId="354" dataDxfId="353">
  <autoFilter ref="B17:D23"/>
  <tableColumns count="3">
    <tableColumn id="1" name="Response" dataDxfId="352"/>
    <tableColumn id="2" name="# of Participants" dataDxfId="351"/>
    <tableColumn id="3" name="% of Participants" dataDxfId="350">
      <calculatedColumnFormula>IF($C$23&gt;0,Table2101724[[#This Row],['# of Participants]]/$C$23,"")</calculatedColumnFormula>
    </tableColumn>
  </tableColumns>
  <tableStyleInfo name="TableStyleMedium9" showFirstColumn="0" showLastColumn="0" showRowStripes="1" showColumnStripes="0"/>
</table>
</file>

<file path=xl/tables/table24.xml><?xml version="1.0" encoding="utf-8"?>
<table xmlns="http://schemas.openxmlformats.org/spreadsheetml/2006/main" id="24" name="Table24111825" displayName="Table24111825" ref="B26:D32" totalsRowShown="0" headerRowDxfId="349" dataDxfId="348">
  <autoFilter ref="B26:D32"/>
  <tableColumns count="3">
    <tableColumn id="1" name="Response" dataDxfId="347"/>
    <tableColumn id="2" name="# of Participants" dataDxfId="346"/>
    <tableColumn id="3" name="% of Participants" dataDxfId="345">
      <calculatedColumnFormula>IF($C$23&gt;0,Table24111825[[#This Row],['# of Participants]]/$C$23,"")</calculatedColumnFormula>
    </tableColumn>
  </tableColumns>
  <tableStyleInfo name="TableStyleMedium9" showFirstColumn="0" showLastColumn="0" showRowStripes="1" showColumnStripes="0"/>
</table>
</file>

<file path=xl/tables/table25.xml><?xml version="1.0" encoding="utf-8"?>
<table xmlns="http://schemas.openxmlformats.org/spreadsheetml/2006/main" id="25" name="Table245121926" displayName="Table245121926" ref="B44:D50" totalsRowShown="0" headerRowDxfId="344" dataDxfId="343">
  <autoFilter ref="B44:D50"/>
  <tableColumns count="3">
    <tableColumn id="1" name="Response" dataDxfId="342"/>
    <tableColumn id="2" name="# of Participants" dataDxfId="341"/>
    <tableColumn id="3" name="% of Participants" dataDxfId="340">
      <calculatedColumnFormula>IF($C$23&gt;0,Table245121926[[#This Row],['# of Participants]]/$C$23,"")</calculatedColumnFormula>
    </tableColumn>
  </tableColumns>
  <tableStyleInfo name="TableStyleMedium9" showFirstColumn="0" showLastColumn="0" showRowStripes="1" showColumnStripes="0"/>
</table>
</file>

<file path=xl/tables/table26.xml><?xml version="1.0" encoding="utf-8"?>
<table xmlns="http://schemas.openxmlformats.org/spreadsheetml/2006/main" id="26" name="Table2456132027" displayName="Table2456132027" ref="B53:D59" totalsRowShown="0" headerRowDxfId="339" dataDxfId="338">
  <autoFilter ref="B53:D59"/>
  <tableColumns count="3">
    <tableColumn id="1" name="Response" dataDxfId="337"/>
    <tableColumn id="2" name="# of Participants" dataDxfId="336"/>
    <tableColumn id="3" name="% of Participants" dataDxfId="335">
      <calculatedColumnFormula>IF($C$23&gt;0,Table2456132027[[#This Row],['# of Participants]]/$C$23,"")</calculatedColumnFormula>
    </tableColumn>
  </tableColumns>
  <tableStyleInfo name="TableStyleMedium9" showFirstColumn="0" showLastColumn="0" showRowStripes="1" showColumnStripes="0"/>
</table>
</file>

<file path=xl/tables/table27.xml><?xml version="1.0" encoding="utf-8"?>
<table xmlns="http://schemas.openxmlformats.org/spreadsheetml/2006/main" id="27" name="Table24567142128" displayName="Table24567142128" ref="B62:D68" totalsRowShown="0" headerRowDxfId="334" dataDxfId="333">
  <autoFilter ref="B62:D68"/>
  <tableColumns count="3">
    <tableColumn id="1" name="Response" dataDxfId="332"/>
    <tableColumn id="2" name="# of Participants" dataDxfId="331"/>
    <tableColumn id="3" name="% of Participants" dataDxfId="330">
      <calculatedColumnFormula>IF($C$23&gt;0,Table24567142128[[#This Row],['# of Participants]]/$C$23,"")</calculatedColumnFormula>
    </tableColumn>
  </tableColumns>
  <tableStyleInfo name="TableStyleMedium9" showFirstColumn="0" showLastColumn="0" showRowStripes="1" showColumnStripes="0"/>
</table>
</file>

<file path=xl/tables/table28.xml><?xml version="1.0" encoding="utf-8"?>
<table xmlns="http://schemas.openxmlformats.org/spreadsheetml/2006/main" id="28" name="Table245678152229" displayName="Table245678152229" ref="B71:D77" totalsRowShown="0" headerRowDxfId="329" dataDxfId="328">
  <autoFilter ref="B71:D77"/>
  <tableColumns count="3">
    <tableColumn id="1" name="Response" dataDxfId="327"/>
    <tableColumn id="2" name="# of Participants" dataDxfId="326"/>
    <tableColumn id="3" name="% of Participants" dataDxfId="325">
      <calculatedColumnFormula>IF($C$23&gt;0,Table245678152229[[#This Row],['# of Participants]]/$C$23,"")</calculatedColumnFormula>
    </tableColumn>
  </tableColumns>
  <tableStyleInfo name="TableStyleMedium9" showFirstColumn="0" showLastColumn="0" showRowStripes="1" showColumnStripes="0"/>
</table>
</file>

<file path=xl/tables/table29.xml><?xml version="1.0" encoding="utf-8"?>
<table xmlns="http://schemas.openxmlformats.org/spreadsheetml/2006/main" id="29" name="Table19162330" displayName="Table19162330" ref="B6:D12" totalsRowShown="0" headerRowDxfId="324" dataDxfId="323">
  <autoFilter ref="B6:D12"/>
  <tableColumns count="3">
    <tableColumn id="1" name="Response" dataDxfId="322"/>
    <tableColumn id="2" name="# of Participants" dataDxfId="321">
      <calculatedColumnFormula>SUM(C2:C6)</calculatedColumnFormula>
    </tableColumn>
    <tableColumn id="3" name="% of Participants" dataDxfId="320">
      <calculatedColumnFormula>IF($C$12&gt;0,Table19162330[[#This Row],['# of Participants]]/$C$12,"")</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3" name="Table24" displayName="Table24" ref="B26:D32" totalsRowShown="0" headerRowDxfId="454" dataDxfId="453">
  <autoFilter ref="B26:D32"/>
  <tableColumns count="3">
    <tableColumn id="1" name="Response" dataDxfId="452"/>
    <tableColumn id="2" name="# of Participants" dataDxfId="451"/>
    <tableColumn id="3" name="% of Participants" dataDxfId="450">
      <calculatedColumnFormula>IF($C$23&gt;0,Table24[[#This Row],['# of Participants]]/$C$23,"")</calculatedColumnFormula>
    </tableColumn>
  </tableColumns>
  <tableStyleInfo name="TableStyleMedium9" showFirstColumn="0" showLastColumn="0" showRowStripes="1" showColumnStripes="0"/>
</table>
</file>

<file path=xl/tables/table30.xml><?xml version="1.0" encoding="utf-8"?>
<table xmlns="http://schemas.openxmlformats.org/spreadsheetml/2006/main" id="30" name="Table210172431" displayName="Table210172431" ref="B17:D23" totalsRowShown="0" headerRowDxfId="319" dataDxfId="318">
  <autoFilter ref="B17:D23"/>
  <tableColumns count="3">
    <tableColumn id="1" name="Response" dataDxfId="317"/>
    <tableColumn id="2" name="# of Participants" dataDxfId="316"/>
    <tableColumn id="3" name="% of Participants" dataDxfId="315">
      <calculatedColumnFormula>IF($C$23&gt;0,Table210172431[[#This Row],['# of Participants]]/$C$23,"")</calculatedColumnFormula>
    </tableColumn>
  </tableColumns>
  <tableStyleInfo name="TableStyleMedium9" showFirstColumn="0" showLastColumn="0" showRowStripes="1" showColumnStripes="0"/>
</table>
</file>

<file path=xl/tables/table31.xml><?xml version="1.0" encoding="utf-8"?>
<table xmlns="http://schemas.openxmlformats.org/spreadsheetml/2006/main" id="31" name="Table2411182532" displayName="Table2411182532" ref="B26:D32" totalsRowShown="0" headerRowDxfId="314" dataDxfId="313">
  <autoFilter ref="B26:D32"/>
  <tableColumns count="3">
    <tableColumn id="1" name="Response" dataDxfId="312"/>
    <tableColumn id="2" name="# of Participants" dataDxfId="311"/>
    <tableColumn id="3" name="% of Participants" dataDxfId="310">
      <calculatedColumnFormula>IF($C$23&gt;0,Table2411182532[[#This Row],['# of Participants]]/$C$23,"")</calculatedColumnFormula>
    </tableColumn>
  </tableColumns>
  <tableStyleInfo name="TableStyleMedium9" showFirstColumn="0" showLastColumn="0" showRowStripes="1" showColumnStripes="0"/>
</table>
</file>

<file path=xl/tables/table32.xml><?xml version="1.0" encoding="utf-8"?>
<table xmlns="http://schemas.openxmlformats.org/spreadsheetml/2006/main" id="32" name="Table24512192633" displayName="Table24512192633" ref="B44:D50" totalsRowShown="0" headerRowDxfId="309" dataDxfId="308">
  <autoFilter ref="B44:D50"/>
  <tableColumns count="3">
    <tableColumn id="1" name="Response" dataDxfId="307"/>
    <tableColumn id="2" name="# of Participants" dataDxfId="306"/>
    <tableColumn id="3" name="% of Participants" dataDxfId="305">
      <calculatedColumnFormula>IF($C$23&gt;0,Table24512192633[[#This Row],['# of Participants]]/$C$23,"")</calculatedColumnFormula>
    </tableColumn>
  </tableColumns>
  <tableStyleInfo name="TableStyleMedium9" showFirstColumn="0" showLastColumn="0" showRowStripes="1" showColumnStripes="0"/>
</table>
</file>

<file path=xl/tables/table33.xml><?xml version="1.0" encoding="utf-8"?>
<table xmlns="http://schemas.openxmlformats.org/spreadsheetml/2006/main" id="33" name="Table245613202734" displayName="Table245613202734" ref="B53:D59" totalsRowShown="0" headerRowDxfId="304" dataDxfId="303">
  <autoFilter ref="B53:D59"/>
  <tableColumns count="3">
    <tableColumn id="1" name="Response" dataDxfId="302"/>
    <tableColumn id="2" name="# of Participants" dataDxfId="301"/>
    <tableColumn id="3" name="% of Participants" dataDxfId="300">
      <calculatedColumnFormula>IF($C$23&gt;0,Table245613202734[[#This Row],['# of Participants]]/$C$23,"")</calculatedColumnFormula>
    </tableColumn>
  </tableColumns>
  <tableStyleInfo name="TableStyleMedium9" showFirstColumn="0" showLastColumn="0" showRowStripes="1" showColumnStripes="0"/>
</table>
</file>

<file path=xl/tables/table34.xml><?xml version="1.0" encoding="utf-8"?>
<table xmlns="http://schemas.openxmlformats.org/spreadsheetml/2006/main" id="36" name="Table19162337" displayName="Table19162337" ref="B6:D12" totalsRowShown="0" headerRowDxfId="299" dataDxfId="298">
  <autoFilter ref="B6:D12"/>
  <tableColumns count="3">
    <tableColumn id="1" name="Response" dataDxfId="297"/>
    <tableColumn id="2" name="# of Participants" dataDxfId="296">
      <calculatedColumnFormula>SUM(C2:C6)</calculatedColumnFormula>
    </tableColumn>
    <tableColumn id="3" name="% of Participants" dataDxfId="295">
      <calculatedColumnFormula>IF($C$12&gt;0,Table19162337[[#This Row],['# of Participants]]/$C$12,"")</calculatedColumnFormula>
    </tableColumn>
  </tableColumns>
  <tableStyleInfo name="TableStyleMedium9" showFirstColumn="0" showLastColumn="0" showRowStripes="1" showColumnStripes="0"/>
</table>
</file>

<file path=xl/tables/table35.xml><?xml version="1.0" encoding="utf-8"?>
<table xmlns="http://schemas.openxmlformats.org/spreadsheetml/2006/main" id="37" name="Table210172438" displayName="Table210172438" ref="B17:D23" totalsRowShown="0" headerRowDxfId="294" dataDxfId="293">
  <autoFilter ref="B17:D23"/>
  <tableColumns count="3">
    <tableColumn id="1" name="Response" dataDxfId="292"/>
    <tableColumn id="2" name="# of Participants" dataDxfId="291"/>
    <tableColumn id="3" name="% of Participants" dataDxfId="290">
      <calculatedColumnFormula>IF($C$23&gt;0,Table210172438[[#This Row],['# of Participants]]/$C$23,"")</calculatedColumnFormula>
    </tableColumn>
  </tableColumns>
  <tableStyleInfo name="TableStyleMedium9" showFirstColumn="0" showLastColumn="0" showRowStripes="1" showColumnStripes="0"/>
</table>
</file>

<file path=xl/tables/table36.xml><?xml version="1.0" encoding="utf-8"?>
<table xmlns="http://schemas.openxmlformats.org/spreadsheetml/2006/main" id="38" name="Table2411182539" displayName="Table2411182539" ref="B26:D32" totalsRowShown="0" headerRowDxfId="289" dataDxfId="288">
  <autoFilter ref="B26:D32"/>
  <tableColumns count="3">
    <tableColumn id="1" name="Response" dataDxfId="287"/>
    <tableColumn id="2" name="# of Participants" dataDxfId="286"/>
    <tableColumn id="3" name="% of Participants" dataDxfId="285">
      <calculatedColumnFormula>IF($C$23&gt;0,Table2411182539[[#This Row],['# of Participants]]/$C$23,"")</calculatedColumnFormula>
    </tableColumn>
  </tableColumns>
  <tableStyleInfo name="TableStyleMedium9" showFirstColumn="0" showLastColumn="0" showRowStripes="1" showColumnStripes="0"/>
</table>
</file>

<file path=xl/tables/table37.xml><?xml version="1.0" encoding="utf-8"?>
<table xmlns="http://schemas.openxmlformats.org/spreadsheetml/2006/main" id="39" name="Table24512192640" displayName="Table24512192640" ref="B44:D50" totalsRowShown="0" headerRowDxfId="284" dataDxfId="283">
  <autoFilter ref="B44:D50"/>
  <tableColumns count="3">
    <tableColumn id="1" name="Response" dataDxfId="282"/>
    <tableColumn id="2" name="# of Participants" dataDxfId="281"/>
    <tableColumn id="3" name="% of Participants" dataDxfId="280">
      <calculatedColumnFormula>IF($C$23&gt;0,Table24512192640[[#This Row],['# of Participants]]/$C$23,"")</calculatedColumnFormula>
    </tableColumn>
  </tableColumns>
  <tableStyleInfo name="TableStyleMedium9" showFirstColumn="0" showLastColumn="0" showRowStripes="1" showColumnStripes="0"/>
</table>
</file>

<file path=xl/tables/table38.xml><?xml version="1.0" encoding="utf-8"?>
<table xmlns="http://schemas.openxmlformats.org/spreadsheetml/2006/main" id="40" name="Table245613202741" displayName="Table245613202741" ref="B53:D59" totalsRowShown="0" headerRowDxfId="279" dataDxfId="278">
  <autoFilter ref="B53:D59"/>
  <tableColumns count="3">
    <tableColumn id="1" name="Response" dataDxfId="277"/>
    <tableColumn id="2" name="# of Participants" dataDxfId="276"/>
    <tableColumn id="3" name="% of Participants" dataDxfId="275">
      <calculatedColumnFormula>IF($C$23&gt;0,Table245613202741[[#This Row],['# of Participants]]/$C$23,"")</calculatedColumnFormula>
    </tableColumn>
  </tableColumns>
  <tableStyleInfo name="TableStyleMedium9" showFirstColumn="0" showLastColumn="0" showRowStripes="1" showColumnStripes="0"/>
</table>
</file>

<file path=xl/tables/table39.xml><?xml version="1.0" encoding="utf-8"?>
<table xmlns="http://schemas.openxmlformats.org/spreadsheetml/2006/main" id="41" name="Table2456714212842" displayName="Table2456714212842" ref="B62:D68" totalsRowShown="0" headerRowDxfId="274" dataDxfId="273">
  <autoFilter ref="B62:D68"/>
  <tableColumns count="3">
    <tableColumn id="1" name="Response" dataDxfId="272"/>
    <tableColumn id="2" name="# of Participants" dataDxfId="271"/>
    <tableColumn id="3" name="% of Participants" dataDxfId="270">
      <calculatedColumnFormula>IF($C$23&gt;0,Table2456714212842[[#This Row],['# of Participants]]/$C$23,"")</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4" name="Table245" displayName="Table245" ref="B44:D50" totalsRowShown="0" headerRowDxfId="449" dataDxfId="448">
  <autoFilter ref="B44:D50"/>
  <tableColumns count="3">
    <tableColumn id="1" name="Response" dataDxfId="447"/>
    <tableColumn id="2" name="# of Participants" dataDxfId="446"/>
    <tableColumn id="3" name="% of Participants" dataDxfId="445">
      <calculatedColumnFormula>IF($C$23&gt;0,Table245[[#This Row],['# of Participants]]/$C$23,"")</calculatedColumnFormula>
    </tableColumn>
  </tableColumns>
  <tableStyleInfo name="TableStyleMedium9" showFirstColumn="0" showLastColumn="0" showRowStripes="1" showColumnStripes="0"/>
</table>
</file>

<file path=xl/tables/table40.xml><?xml version="1.0" encoding="utf-8"?>
<table xmlns="http://schemas.openxmlformats.org/spreadsheetml/2006/main" id="43" name="Table19162344" displayName="Table19162344" ref="B6:D12" totalsRowShown="0" headerRowDxfId="269" dataDxfId="268">
  <autoFilter ref="B6:D12"/>
  <tableColumns count="3">
    <tableColumn id="1" name="Response" dataDxfId="267"/>
    <tableColumn id="2" name="# of Participants" dataDxfId="266">
      <calculatedColumnFormula>SUM(C2:C6)</calculatedColumnFormula>
    </tableColumn>
    <tableColumn id="3" name="% of Participants" dataDxfId="265">
      <calculatedColumnFormula>IF($C$12&gt;0,Table19162344[[#This Row],['# of Participants]]/$C$12,"")</calculatedColumnFormula>
    </tableColumn>
  </tableColumns>
  <tableStyleInfo name="TableStyleMedium9" showFirstColumn="0" showLastColumn="0" showRowStripes="1" showColumnStripes="0"/>
</table>
</file>

<file path=xl/tables/table41.xml><?xml version="1.0" encoding="utf-8"?>
<table xmlns="http://schemas.openxmlformats.org/spreadsheetml/2006/main" id="44" name="Table210172445" displayName="Table210172445" ref="B17:D23" totalsRowShown="0" headerRowDxfId="264" dataDxfId="263">
  <autoFilter ref="B17:D23"/>
  <tableColumns count="3">
    <tableColumn id="1" name="Response" dataDxfId="262"/>
    <tableColumn id="2" name="# of Participants" dataDxfId="261"/>
    <tableColumn id="3" name="% of Participants" dataDxfId="260">
      <calculatedColumnFormula>IF($C$23&gt;0,Table210172445[[#This Row],['# of Participants]]/$C$23,"")</calculatedColumnFormula>
    </tableColumn>
  </tableColumns>
  <tableStyleInfo name="TableStyleMedium9" showFirstColumn="0" showLastColumn="0" showRowStripes="1" showColumnStripes="0"/>
</table>
</file>

<file path=xl/tables/table42.xml><?xml version="1.0" encoding="utf-8"?>
<table xmlns="http://schemas.openxmlformats.org/spreadsheetml/2006/main" id="45" name="Table2411182546" displayName="Table2411182546" ref="B26:D32" totalsRowShown="0" headerRowDxfId="259" dataDxfId="258">
  <autoFilter ref="B26:D32"/>
  <tableColumns count="3">
    <tableColumn id="1" name="Response" dataDxfId="257"/>
    <tableColumn id="2" name="# of Participants" dataDxfId="256"/>
    <tableColumn id="3" name="% of Participants" dataDxfId="255">
      <calculatedColumnFormula>IF($C$23&gt;0,Table2411182546[[#This Row],['# of Participants]]/$C$23,"")</calculatedColumnFormula>
    </tableColumn>
  </tableColumns>
  <tableStyleInfo name="TableStyleMedium9" showFirstColumn="0" showLastColumn="0" showRowStripes="1" showColumnStripes="0"/>
</table>
</file>

<file path=xl/tables/table43.xml><?xml version="1.0" encoding="utf-8"?>
<table xmlns="http://schemas.openxmlformats.org/spreadsheetml/2006/main" id="46" name="Table24512192647" displayName="Table24512192647" ref="B44:D50" totalsRowShown="0" headerRowDxfId="254" dataDxfId="253">
  <autoFilter ref="B44:D50"/>
  <tableColumns count="3">
    <tableColumn id="1" name="Response" dataDxfId="252"/>
    <tableColumn id="2" name="# of Participants" dataDxfId="251"/>
    <tableColumn id="3" name="% of Participants" dataDxfId="250">
      <calculatedColumnFormula>IF($C$23&gt;0,Table24512192647[[#This Row],['# of Participants]]/$C$23,"")</calculatedColumnFormula>
    </tableColumn>
  </tableColumns>
  <tableStyleInfo name="TableStyleMedium9" showFirstColumn="0" showLastColumn="0" showRowStripes="1" showColumnStripes="0"/>
</table>
</file>

<file path=xl/tables/table44.xml><?xml version="1.0" encoding="utf-8"?>
<table xmlns="http://schemas.openxmlformats.org/spreadsheetml/2006/main" id="47" name="Table245613202748" displayName="Table245613202748" ref="B53:D59" totalsRowShown="0" headerRowDxfId="249" dataDxfId="248">
  <autoFilter ref="B53:D59"/>
  <tableColumns count="3">
    <tableColumn id="1" name="Response" dataDxfId="247"/>
    <tableColumn id="2" name="# of Participants" dataDxfId="246"/>
    <tableColumn id="3" name="% of Participants" dataDxfId="245">
      <calculatedColumnFormula>IF($C$23&gt;0,Table245613202748[[#This Row],['# of Participants]]/$C$23,"")</calculatedColumnFormula>
    </tableColumn>
  </tableColumns>
  <tableStyleInfo name="TableStyleMedium9" showFirstColumn="0" showLastColumn="0" showRowStripes="1" showColumnStripes="0"/>
</table>
</file>

<file path=xl/tables/table45.xml><?xml version="1.0" encoding="utf-8"?>
<table xmlns="http://schemas.openxmlformats.org/spreadsheetml/2006/main" id="48" name="Table2456714212849" displayName="Table2456714212849" ref="B62:D68" totalsRowShown="0" headerRowDxfId="244" dataDxfId="243">
  <autoFilter ref="B62:D68"/>
  <tableColumns count="3">
    <tableColumn id="1" name="Response" dataDxfId="242"/>
    <tableColumn id="2" name="# of Participants" dataDxfId="241"/>
    <tableColumn id="3" name="% of Participants" dataDxfId="240">
      <calculatedColumnFormula>IF($C$23&gt;0,Table2456714212849[[#This Row],['# of Participants]]/$C$23,"")</calculatedColumnFormula>
    </tableColumn>
  </tableColumns>
  <tableStyleInfo name="TableStyleMedium9" showFirstColumn="0" showLastColumn="0" showRowStripes="1" showColumnStripes="0"/>
</table>
</file>

<file path=xl/tables/table46.xml><?xml version="1.0" encoding="utf-8"?>
<table xmlns="http://schemas.openxmlformats.org/spreadsheetml/2006/main" id="50" name="Table1916234451" displayName="Table1916234451" ref="B6:D12" totalsRowShown="0" headerRowDxfId="239" dataDxfId="238">
  <autoFilter ref="B6:D12"/>
  <tableColumns count="3">
    <tableColumn id="1" name="Response" dataDxfId="237"/>
    <tableColumn id="2" name="# of Participants" dataDxfId="236">
      <calculatedColumnFormula>SUM(C2:C6)</calculatedColumnFormula>
    </tableColumn>
    <tableColumn id="3" name="% of Participants" dataDxfId="235">
      <calculatedColumnFormula>IF($C$12&gt;0,Table1916234451[[#This Row],['# of Participants]]/$C$12,"")</calculatedColumnFormula>
    </tableColumn>
  </tableColumns>
  <tableStyleInfo name="TableStyleMedium9" showFirstColumn="0" showLastColumn="0" showRowStripes="1" showColumnStripes="0"/>
</table>
</file>

<file path=xl/tables/table47.xml><?xml version="1.0" encoding="utf-8"?>
<table xmlns="http://schemas.openxmlformats.org/spreadsheetml/2006/main" id="51" name="Table21017244552" displayName="Table21017244552" ref="B27:D31" totalsRowShown="0" headerRowDxfId="234" dataDxfId="233">
  <autoFilter ref="B27:D31"/>
  <tableColumns count="3">
    <tableColumn id="1" name="Response" dataDxfId="232"/>
    <tableColumn id="2" name="# of Participants" dataDxfId="231"/>
    <tableColumn id="3" name="% of Participants" dataDxfId="230">
      <calculatedColumnFormula>IF($C$31&gt;0,Table21017244552[[#This Row],['# of Participants]]/$C$31,"")</calculatedColumnFormula>
    </tableColumn>
  </tableColumns>
  <tableStyleInfo name="TableStyleMedium9" showFirstColumn="0" showLastColumn="0" showRowStripes="1" showColumnStripes="0"/>
</table>
</file>

<file path=xl/tables/table48.xml><?xml version="1.0" encoding="utf-8"?>
<table xmlns="http://schemas.openxmlformats.org/spreadsheetml/2006/main" id="52" name="Table241118254653" displayName="Table241118254653" ref="B34:D38" totalsRowShown="0" headerRowDxfId="229" dataDxfId="228">
  <autoFilter ref="B34:D38"/>
  <tableColumns count="3">
    <tableColumn id="1" name="Response" dataDxfId="227"/>
    <tableColumn id="2" name="# of Participants" dataDxfId="226"/>
    <tableColumn id="3" name="% of Participants" dataDxfId="225">
      <calculatedColumnFormula>IF($C$31&gt;0,Table241118254653[[#This Row],['# of Participants]]/$C$31,"")</calculatedColumnFormula>
    </tableColumn>
  </tableColumns>
  <tableStyleInfo name="TableStyleMedium9" showFirstColumn="0" showLastColumn="0" showRowStripes="1" showColumnStripes="0"/>
</table>
</file>

<file path=xl/tables/table49.xml><?xml version="1.0" encoding="utf-8"?>
<table xmlns="http://schemas.openxmlformats.org/spreadsheetml/2006/main" id="53" name="Table2451219264754" displayName="Table2451219264754" ref="B48:D52" totalsRowShown="0" headerRowDxfId="224" dataDxfId="223">
  <autoFilter ref="B48:D52"/>
  <tableColumns count="3">
    <tableColumn id="1" name="Response" dataDxfId="222"/>
    <tableColumn id="2" name="# of Participants" dataDxfId="221"/>
    <tableColumn id="3" name="% of Participants" dataDxfId="220">
      <calculatedColumnFormula>IF($C$31&gt;0,Table2451219264754[[#This Row],['# of Participants]]/$C$31,"")</calculatedColumnFormula>
    </tableColumn>
  </tableColumns>
  <tableStyleInfo name="TableStyleMedium9" showFirstColumn="0" showLastColumn="0" showRowStripes="1" showColumnStripes="0"/>
</table>
</file>

<file path=xl/tables/table5.xml><?xml version="1.0" encoding="utf-8"?>
<table xmlns="http://schemas.openxmlformats.org/spreadsheetml/2006/main" id="5" name="Table2456" displayName="Table2456" ref="B53:D59" totalsRowShown="0" headerRowDxfId="444" dataDxfId="443">
  <autoFilter ref="B53:D59"/>
  <tableColumns count="3">
    <tableColumn id="1" name="Response" dataDxfId="442"/>
    <tableColumn id="2" name="# of Participants" dataDxfId="441"/>
    <tableColumn id="3" name="% of Participants" dataDxfId="440">
      <calculatedColumnFormula>IF($C$23&gt;0,Table2456[[#This Row],['# of Participants]]/$C$23,"")</calculatedColumnFormula>
    </tableColumn>
  </tableColumns>
  <tableStyleInfo name="TableStyleMedium9" showFirstColumn="0" showLastColumn="0" showRowStripes="1" showColumnStripes="0"/>
</table>
</file>

<file path=xl/tables/table50.xml><?xml version="1.0" encoding="utf-8"?>
<table xmlns="http://schemas.openxmlformats.org/spreadsheetml/2006/main" id="54" name="Table24561320274855" displayName="Table24561320274855" ref="B55:D59" totalsRowShown="0" headerRowDxfId="219" dataDxfId="218">
  <autoFilter ref="B55:D59"/>
  <tableColumns count="3">
    <tableColumn id="1" name="Response" dataDxfId="217"/>
    <tableColumn id="2" name="# of Participants" dataDxfId="216"/>
    <tableColumn id="3" name="% of Participants" dataDxfId="215">
      <calculatedColumnFormula>IF($C$31&gt;0,Table24561320274855[[#This Row],['# of Participants]]/$C$31,"")</calculatedColumnFormula>
    </tableColumn>
  </tableColumns>
  <tableStyleInfo name="TableStyleMedium9" showFirstColumn="0" showLastColumn="0" showRowStripes="1" showColumnStripes="0"/>
</table>
</file>

<file path=xl/tables/table51.xml><?xml version="1.0" encoding="utf-8"?>
<table xmlns="http://schemas.openxmlformats.org/spreadsheetml/2006/main" id="55" name="Table245671421284956" displayName="Table245671421284956" ref="B62:D66" totalsRowShown="0" headerRowDxfId="214" dataDxfId="213">
  <autoFilter ref="B62:D66"/>
  <tableColumns count="3">
    <tableColumn id="1" name="Response" dataDxfId="212"/>
    <tableColumn id="2" name="# of Participants" dataDxfId="211"/>
    <tableColumn id="3" name="% of Participants" dataDxfId="210">
      <calculatedColumnFormula>IF($C$31&gt;0,Table245671421284956[[#This Row],['# of Participants]]/$C$31,"")</calculatedColumnFormula>
    </tableColumn>
  </tableColumns>
  <tableStyleInfo name="TableStyleMedium9" showFirstColumn="0" showLastColumn="0" showRowStripes="1" showColumnStripes="0"/>
</table>
</file>

<file path=xl/tables/table52.xml><?xml version="1.0" encoding="utf-8"?>
<table xmlns="http://schemas.openxmlformats.org/spreadsheetml/2006/main" id="56" name="Table191623445157" displayName="Table191623445157" ref="B16:D22" totalsRowShown="0" headerRowDxfId="209" dataDxfId="208">
  <autoFilter ref="B16:D22"/>
  <tableColumns count="3">
    <tableColumn id="1" name="Response" dataDxfId="207"/>
    <tableColumn id="2" name="# of Participants" dataDxfId="206">
      <calculatedColumnFormula>SUM(C12:C16)</calculatedColumnFormula>
    </tableColumn>
    <tableColumn id="3" name="% of Participants" dataDxfId="205">
      <calculatedColumnFormula>IF($C$12&gt;0,Table191623445157[[#This Row],['# of Participants]]/$C$12,"")</calculatedColumnFormula>
    </tableColumn>
  </tableColumns>
  <tableStyleInfo name="TableStyleMedium9" showFirstColumn="0" showLastColumn="0" showRowStripes="1" showColumnStripes="0"/>
</table>
</file>

<file path=xl/tables/table53.xml><?xml version="1.0" encoding="utf-8"?>
<table xmlns="http://schemas.openxmlformats.org/spreadsheetml/2006/main" id="57" name="Table24567142128495658" displayName="Table24567142128495658" ref="B69:D73" totalsRowShown="0" headerRowDxfId="204" dataDxfId="203">
  <autoFilter ref="B69:D73"/>
  <tableColumns count="3">
    <tableColumn id="1" name="Response" dataDxfId="202"/>
    <tableColumn id="2" name="# of Participants" dataDxfId="201"/>
    <tableColumn id="3" name="% of Participants" dataDxfId="200">
      <calculatedColumnFormula>IF($C$31&gt;0,Table24567142128495658[[#This Row],['# of Participants]]/$C$31,"")</calculatedColumnFormula>
    </tableColumn>
  </tableColumns>
  <tableStyleInfo name="TableStyleMedium9" showFirstColumn="0" showLastColumn="0" showRowStripes="1" showColumnStripes="0"/>
</table>
</file>

<file path=xl/tables/table54.xml><?xml version="1.0" encoding="utf-8"?>
<table xmlns="http://schemas.openxmlformats.org/spreadsheetml/2006/main" id="58" name="Table19162344515759" displayName="Table19162344515759" ref="B77:D87" totalsRowShown="0" headerRowDxfId="199" dataDxfId="198">
  <autoFilter ref="B77:D87"/>
  <tableColumns count="3">
    <tableColumn id="1" name="Response" dataDxfId="197"/>
    <tableColumn id="2" name="# of Participants" dataDxfId="196">
      <calculatedColumnFormula>SUM(C73:C77)</calculatedColumnFormula>
    </tableColumn>
    <tableColumn id="3" name="% of Participants" dataDxfId="195">
      <calculatedColumnFormula>IF($C$12&gt;0,Table19162344515759[[#This Row],['# of Participants]]/$C$12,"")</calculatedColumnFormula>
    </tableColumn>
  </tableColumns>
  <tableStyleInfo name="TableStyleMedium9" showFirstColumn="0" showLastColumn="0" showRowStripes="1" showColumnStripes="0"/>
</table>
</file>

<file path=xl/tables/table55.xml><?xml version="1.0" encoding="utf-8"?>
<table xmlns="http://schemas.openxmlformats.org/spreadsheetml/2006/main" id="59" name="Table2101724455260" displayName="Table2101724455260" ref="B92:D96" totalsRowShown="0" headerRowDxfId="194" dataDxfId="193">
  <autoFilter ref="B92:D96"/>
  <tableColumns count="3">
    <tableColumn id="1" name="Response" dataDxfId="192"/>
    <tableColumn id="2" name="# of Participants" dataDxfId="191"/>
    <tableColumn id="3" name="% of Participants" dataDxfId="190">
      <calculatedColumnFormula>IF($C$31&gt;0,Table2101724455260[[#This Row],['# of Participants]]/$C$31,"")</calculatedColumnFormula>
    </tableColumn>
  </tableColumns>
  <tableStyleInfo name="TableStyleMedium9" showFirstColumn="0" showLastColumn="0" showRowStripes="1" showColumnStripes="0"/>
</table>
</file>

<file path=xl/tables/table56.xml><?xml version="1.0" encoding="utf-8"?>
<table xmlns="http://schemas.openxmlformats.org/spreadsheetml/2006/main" id="60" name="Table24111825465361" displayName="Table24111825465361" ref="B99:D103" totalsRowShown="0" headerRowDxfId="189" dataDxfId="188">
  <autoFilter ref="B99:D103"/>
  <tableColumns count="3">
    <tableColumn id="1" name="Response" dataDxfId="187"/>
    <tableColumn id="2" name="# of Participants" dataDxfId="186"/>
    <tableColumn id="3" name="% of Participants" dataDxfId="185">
      <calculatedColumnFormula>IF($C$31&gt;0,Table24111825465361[[#This Row],['# of Participants]]/$C$31,"")</calculatedColumnFormula>
    </tableColumn>
  </tableColumns>
  <tableStyleInfo name="TableStyleMedium9" showFirstColumn="0" showLastColumn="0" showRowStripes="1" showColumnStripes="0"/>
</table>
</file>

<file path=xl/tables/table57.xml><?xml version="1.0" encoding="utf-8"?>
<table xmlns="http://schemas.openxmlformats.org/spreadsheetml/2006/main" id="61" name="Table245121926475462" displayName="Table245121926475462" ref="B113:D117" totalsRowShown="0" headerRowDxfId="184" dataDxfId="183">
  <autoFilter ref="B113:D117"/>
  <tableColumns count="3">
    <tableColumn id="1" name="Response" dataDxfId="182"/>
    <tableColumn id="2" name="# of Participants" dataDxfId="181"/>
    <tableColumn id="3" name="% of Participants" dataDxfId="180">
      <calculatedColumnFormula>IF($C$31&gt;0,Table245121926475462[[#This Row],['# of Participants]]/$C$31,"")</calculatedColumnFormula>
    </tableColumn>
  </tableColumns>
  <tableStyleInfo name="TableStyleMedium9" showFirstColumn="0" showLastColumn="0" showRowStripes="1" showColumnStripes="0"/>
</table>
</file>

<file path=xl/tables/table58.xml><?xml version="1.0" encoding="utf-8"?>
<table xmlns="http://schemas.openxmlformats.org/spreadsheetml/2006/main" id="62" name="Table2456132027485563" displayName="Table2456132027485563" ref="B120:D124" totalsRowShown="0" headerRowDxfId="179" dataDxfId="178">
  <autoFilter ref="B120:D124"/>
  <tableColumns count="3">
    <tableColumn id="1" name="Response" dataDxfId="177"/>
    <tableColumn id="2" name="# of Participants" dataDxfId="176"/>
    <tableColumn id="3" name="% of Participants" dataDxfId="175">
      <calculatedColumnFormula>IF($C$31&gt;0,Table2456132027485563[[#This Row],['# of Participants]]/$C$31,"")</calculatedColumnFormula>
    </tableColumn>
  </tableColumns>
  <tableStyleInfo name="TableStyleMedium9" showFirstColumn="0" showLastColumn="0" showRowStripes="1" showColumnStripes="0"/>
</table>
</file>

<file path=xl/tables/table59.xml><?xml version="1.0" encoding="utf-8"?>
<table xmlns="http://schemas.openxmlformats.org/spreadsheetml/2006/main" id="63" name="Table24567142128495664" displayName="Table24567142128495664" ref="B127:D131" totalsRowShown="0" headerRowDxfId="174" dataDxfId="173">
  <autoFilter ref="B127:D131"/>
  <tableColumns count="3">
    <tableColumn id="1" name="Response" dataDxfId="172"/>
    <tableColumn id="2" name="# of Participants" dataDxfId="171"/>
    <tableColumn id="3" name="% of Participants" dataDxfId="170">
      <calculatedColumnFormula>IF($C$31&gt;0,Table24567142128495664[[#This Row],['# of Participants]]/$C$31,"")</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6" name="Table24567" displayName="Table24567" ref="B62:D68" totalsRowShown="0" headerRowDxfId="439" dataDxfId="438">
  <autoFilter ref="B62:D68"/>
  <tableColumns count="3">
    <tableColumn id="1" name="Response" dataDxfId="437"/>
    <tableColumn id="2" name="# of Participants" dataDxfId="436"/>
    <tableColumn id="3" name="% of Participants" dataDxfId="435">
      <calculatedColumnFormula>IF($C$23&gt;0,Table24567[[#This Row],['# of Participants]]/$C$23,"")</calculatedColumnFormula>
    </tableColumn>
  </tableColumns>
  <tableStyleInfo name="TableStyleMedium9" showFirstColumn="0" showLastColumn="0" showRowStripes="1" showColumnStripes="0"/>
</table>
</file>

<file path=xl/tables/table60.xml><?xml version="1.0" encoding="utf-8"?>
<table xmlns="http://schemas.openxmlformats.org/spreadsheetml/2006/main" id="64" name="Table2456714212849565865" displayName="Table2456714212849565865" ref="B134:D138" totalsRowShown="0" headerRowDxfId="169" dataDxfId="168">
  <autoFilter ref="B134:D138"/>
  <tableColumns count="3">
    <tableColumn id="1" name="Response" dataDxfId="167"/>
    <tableColumn id="2" name="# of Participants" dataDxfId="166"/>
    <tableColumn id="3" name="% of Participants" dataDxfId="165">
      <calculatedColumnFormula>IF($C$31&gt;0,Table2456714212849565865[[#This Row],['# of Participants]]/$C$31,"")</calculatedColumnFormula>
    </tableColumn>
  </tableColumns>
  <tableStyleInfo name="TableStyleMedium9" showFirstColumn="0" showLastColumn="0" showRowStripes="1" showColumnStripes="0"/>
</table>
</file>

<file path=xl/tables/table61.xml><?xml version="1.0" encoding="utf-8"?>
<table xmlns="http://schemas.openxmlformats.org/spreadsheetml/2006/main" id="65" name="Table245671421284956586566" displayName="Table245671421284956586566" ref="B141:D145" totalsRowShown="0" headerRowDxfId="164" dataDxfId="163">
  <autoFilter ref="B141:D145"/>
  <tableColumns count="3">
    <tableColumn id="1" name="Response" dataDxfId="162"/>
    <tableColumn id="2" name="# of Participants" dataDxfId="161"/>
    <tableColumn id="3" name="% of Participants" dataDxfId="160">
      <calculatedColumnFormula>IF($C$31&gt;0,Table245671421284956586566[[#This Row],['# of Participants]]/$C$31,"")</calculatedColumnFormula>
    </tableColumn>
  </tableColumns>
  <tableStyleInfo name="TableStyleMedium9" showFirstColumn="0" showLastColumn="0" showRowStripes="1" showColumnStripes="0"/>
</table>
</file>

<file path=xl/tables/table62.xml><?xml version="1.0" encoding="utf-8"?>
<table xmlns="http://schemas.openxmlformats.org/spreadsheetml/2006/main" id="66" name="Table24567142128495658656667" displayName="Table24567142128495658656667" ref="B148:D152" totalsRowShown="0" headerRowDxfId="159" dataDxfId="158">
  <autoFilter ref="B148:D152"/>
  <tableColumns count="3">
    <tableColumn id="1" name="Response" dataDxfId="157"/>
    <tableColumn id="2" name="# of Participants" dataDxfId="156"/>
    <tableColumn id="3" name="% of Participants" dataDxfId="155">
      <calculatedColumnFormula>IF($C$31&gt;0,Table24567142128495658656667[[#This Row],['# of Participants]]/$C$31,"")</calculatedColumnFormula>
    </tableColumn>
  </tableColumns>
  <tableStyleInfo name="TableStyleMedium9" showFirstColumn="0" showLastColumn="0" showRowStripes="1" showColumnStripes="0"/>
</table>
</file>

<file path=xl/tables/table63.xml><?xml version="1.0" encoding="utf-8"?>
<table xmlns="http://schemas.openxmlformats.org/spreadsheetml/2006/main" id="67" name="Table2456714212849565865666768" displayName="Table2456714212849565865666768" ref="B155:D159" totalsRowShown="0" headerRowDxfId="154" dataDxfId="153">
  <autoFilter ref="B155:D159"/>
  <tableColumns count="3">
    <tableColumn id="1" name="Response" dataDxfId="152"/>
    <tableColumn id="2" name="# of Participants" dataDxfId="151"/>
    <tableColumn id="3" name="% of Participants" dataDxfId="150">
      <calculatedColumnFormula>IF($C$31&gt;0,Table2456714212849565865666768[[#This Row],['# of Participants]]/$C$31,"")</calculatedColumnFormula>
    </tableColumn>
  </tableColumns>
  <tableStyleInfo name="TableStyleMedium9" showFirstColumn="0" showLastColumn="0" showRowStripes="1" showColumnStripes="0"/>
</table>
</file>

<file path=xl/tables/table64.xml><?xml version="1.0" encoding="utf-8"?>
<table xmlns="http://schemas.openxmlformats.org/spreadsheetml/2006/main" id="68" name="Table245671421284956586566676869" displayName="Table245671421284956586566676869" ref="B162:D166" totalsRowShown="0" headerRowDxfId="149" dataDxfId="148">
  <autoFilter ref="B162:D166"/>
  <tableColumns count="3">
    <tableColumn id="1" name="Response" dataDxfId="147"/>
    <tableColumn id="2" name="# of Participants" dataDxfId="146"/>
    <tableColumn id="3" name="% of Participants" dataDxfId="145">
      <calculatedColumnFormula>IF($C$31&gt;0,Table245671421284956586566676869[[#This Row],['# of Participants]]/$C$31,"")</calculatedColumnFormula>
    </tableColumn>
  </tableColumns>
  <tableStyleInfo name="TableStyleMedium9" showFirstColumn="0" showLastColumn="0" showRowStripes="1" showColumnStripes="0"/>
</table>
</file>

<file path=xl/tables/table65.xml><?xml version="1.0" encoding="utf-8"?>
<table xmlns="http://schemas.openxmlformats.org/spreadsheetml/2006/main" id="69" name="Table24567142128495658656667686970" displayName="Table24567142128495658656667686970" ref="B169:D173" totalsRowShown="0" headerRowDxfId="144" dataDxfId="143">
  <autoFilter ref="B169:D173"/>
  <tableColumns count="3">
    <tableColumn id="1" name="Response" dataDxfId="142"/>
    <tableColumn id="2" name="# of Participants" dataDxfId="141"/>
    <tableColumn id="3" name="% of Participants" dataDxfId="140">
      <calculatedColumnFormula>IF($C$31&gt;0,Table24567142128495658656667686970[[#This Row],['# of Participants]]/$C$31,"")</calculatedColumnFormula>
    </tableColumn>
  </tableColumns>
  <tableStyleInfo name="TableStyleMedium9" showFirstColumn="0" showLastColumn="0" showRowStripes="1" showColumnStripes="0"/>
</table>
</file>

<file path=xl/tables/table66.xml><?xml version="1.0" encoding="utf-8"?>
<table xmlns="http://schemas.openxmlformats.org/spreadsheetml/2006/main" id="70" name="Table2456714212849565865666768697071" displayName="Table2456714212849565865666768697071" ref="B177:D181" totalsRowShown="0" headerRowDxfId="139" dataDxfId="138">
  <autoFilter ref="B177:D181"/>
  <tableColumns count="3">
    <tableColumn id="1" name="Response" dataDxfId="137"/>
    <tableColumn id="2" name="# of Participants" dataDxfId="136"/>
    <tableColumn id="3" name="% of Participants" dataDxfId="135">
      <calculatedColumnFormula>IF($C$31&gt;0,Table2456714212849565865666768697071[[#This Row],['# of Participants]]/$C$31,"")</calculatedColumnFormula>
    </tableColumn>
  </tableColumns>
  <tableStyleInfo name="TableStyleMedium9" showFirstColumn="0" showLastColumn="0" showRowStripes="1" showColumnStripes="0"/>
</table>
</file>

<file path=xl/tables/table67.xml><?xml version="1.0" encoding="utf-8"?>
<table xmlns="http://schemas.openxmlformats.org/spreadsheetml/2006/main" id="71" name="Table245671421284956586566676869707172" displayName="Table245671421284956586566676869707172" ref="B185:D186" totalsRowShown="0" headerRowDxfId="134" dataDxfId="133">
  <autoFilter ref="B185:D186"/>
  <tableColumns count="3">
    <tableColumn id="1" name="Total Sum (from all participants)" dataDxfId="132"/>
    <tableColumn id="2" name="# of Participants Who Responded" dataDxfId="131"/>
    <tableColumn id="3" name="AVERAGE Amount Saved" dataDxfId="130">
      <calculatedColumnFormula>IF(Table245671421284956586566676869707172[Total Sum (from all participants)]&gt;0,(Table245671421284956586566676869707172[Total Sum (from all participants)]/Table245671421284956586566676869707172['# of Participants Who Responded]),"")</calculatedColumnFormula>
    </tableColumn>
  </tableColumns>
  <tableStyleInfo name="TableStyleMedium9" showFirstColumn="0" showLastColumn="0" showRowStripes="1" showColumnStripes="0"/>
</table>
</file>

<file path=xl/tables/table68.xml><?xml version="1.0" encoding="utf-8"?>
<table xmlns="http://schemas.openxmlformats.org/spreadsheetml/2006/main" id="72" name="Table21017244573" displayName="Table21017244573" ref="B191:D197" totalsRowShown="0" headerRowDxfId="129" dataDxfId="128">
  <autoFilter ref="B191:D197"/>
  <tableColumns count="3">
    <tableColumn id="1" name="Response" dataDxfId="127"/>
    <tableColumn id="2" name="# of Participants" dataDxfId="126"/>
    <tableColumn id="3" name="% of Participants" dataDxfId="125">
      <calculatedColumnFormula>IF($C$23&gt;0,Table21017244573[[#This Row],['# of Participants]]/$C$23,"")</calculatedColumnFormula>
    </tableColumn>
  </tableColumns>
  <tableStyleInfo name="TableStyleMedium9" showFirstColumn="0" showLastColumn="0" showRowStripes="1" showColumnStripes="0"/>
</table>
</file>

<file path=xl/tables/table69.xml><?xml version="1.0" encoding="utf-8"?>
<table xmlns="http://schemas.openxmlformats.org/spreadsheetml/2006/main" id="73" name="Table241118254674" displayName="Table241118254674" ref="B200:D206" totalsRowShown="0" headerRowDxfId="124" dataDxfId="123">
  <autoFilter ref="B200:D206"/>
  <tableColumns count="3">
    <tableColumn id="1" name="Response" dataDxfId="122"/>
    <tableColumn id="2" name="# of Participants" dataDxfId="121"/>
    <tableColumn id="3" name="% of Participants" dataDxfId="120">
      <calculatedColumnFormula>IF($C$23&gt;0,Table241118254674[[#This Row],['# of Participants]]/$C$23,"")</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7" name="Table245678" displayName="Table245678" ref="B71:D77" totalsRowShown="0" headerRowDxfId="434" dataDxfId="433">
  <autoFilter ref="B71:D77"/>
  <tableColumns count="3">
    <tableColumn id="1" name="Response" dataDxfId="432"/>
    <tableColumn id="2" name="# of Participants" dataDxfId="431"/>
    <tableColumn id="3" name="% of Participants" dataDxfId="430">
      <calculatedColumnFormula>IF($C$23&gt;0,Table245678[[#This Row],['# of Participants]]/$C$23,"")</calculatedColumnFormula>
    </tableColumn>
  </tableColumns>
  <tableStyleInfo name="TableStyleMedium9" showFirstColumn="0" showLastColumn="0" showRowStripes="1" showColumnStripes="0"/>
</table>
</file>

<file path=xl/tables/table70.xml><?xml version="1.0" encoding="utf-8"?>
<table xmlns="http://schemas.openxmlformats.org/spreadsheetml/2006/main" id="74" name="Table2451219264775" displayName="Table2451219264775" ref="B218:D224" totalsRowShown="0" headerRowDxfId="119" dataDxfId="118">
  <autoFilter ref="B218:D224"/>
  <tableColumns count="3">
    <tableColumn id="1" name="Response" dataDxfId="117"/>
    <tableColumn id="2" name="# of Participants" dataDxfId="116"/>
    <tableColumn id="3" name="% of Participants" dataDxfId="115">
      <calculatedColumnFormula>IF($C$23&gt;0,Table2451219264775[[#This Row],['# of Participants]]/$C$23,"")</calculatedColumnFormula>
    </tableColumn>
  </tableColumns>
  <tableStyleInfo name="TableStyleMedium9" showFirstColumn="0" showLastColumn="0" showRowStripes="1" showColumnStripes="0"/>
</table>
</file>

<file path=xl/tables/table71.xml><?xml version="1.0" encoding="utf-8"?>
<table xmlns="http://schemas.openxmlformats.org/spreadsheetml/2006/main" id="75" name="Table24561320274876" displayName="Table24561320274876" ref="B227:D233" totalsRowShown="0" headerRowDxfId="114" dataDxfId="113">
  <autoFilter ref="B227:D233"/>
  <tableColumns count="3">
    <tableColumn id="1" name="Response" dataDxfId="112"/>
    <tableColumn id="2" name="# of Participants" dataDxfId="111"/>
    <tableColumn id="3" name="% of Participants" dataDxfId="110">
      <calculatedColumnFormula>IF($C$23&gt;0,Table24561320274876[[#This Row],['# of Participants]]/$C$23,"")</calculatedColumnFormula>
    </tableColumn>
  </tableColumns>
  <tableStyleInfo name="TableStyleMedium9" showFirstColumn="0" showLastColumn="0" showRowStripes="1" showColumnStripes="0"/>
</table>
</file>

<file path=xl/tables/table72.xml><?xml version="1.0" encoding="utf-8"?>
<table xmlns="http://schemas.openxmlformats.org/spreadsheetml/2006/main" id="76" name="Table245671421284977" displayName="Table245671421284977" ref="B236:D242" totalsRowShown="0" headerRowDxfId="109" dataDxfId="108">
  <autoFilter ref="B236:D242"/>
  <tableColumns count="3">
    <tableColumn id="1" name="Response" dataDxfId="107"/>
    <tableColumn id="2" name="# of Participants" dataDxfId="106"/>
    <tableColumn id="3" name="% of Participants" dataDxfId="105">
      <calculatedColumnFormula>IF($C$23&gt;0,Table245671421284977[[#This Row],['# of Participants]]/$C$23,"")</calculatedColumnFormula>
    </tableColumn>
  </tableColumns>
  <tableStyleInfo name="TableStyleMedium9" showFirstColumn="0" showLastColumn="0" showRowStripes="1" showColumnStripes="0"/>
</table>
</file>

<file path=xl/tables/table73.xml><?xml version="1.0" encoding="utf-8"?>
<table xmlns="http://schemas.openxmlformats.org/spreadsheetml/2006/main" id="77" name="Table24111825467478" displayName="Table24111825467478" ref="B209:D215" totalsRowShown="0" headerRowDxfId="104" dataDxfId="103">
  <autoFilter ref="B209:D215"/>
  <tableColumns count="3">
    <tableColumn id="1" name="Response" dataDxfId="102"/>
    <tableColumn id="2" name="# of Participants" dataDxfId="101"/>
    <tableColumn id="3" name="% of Participants" dataDxfId="100">
      <calculatedColumnFormula>IF($C$23&gt;0,Table24111825467478[[#This Row],['# of Participants]]/$C$23,"")</calculatedColumnFormula>
    </tableColumn>
  </tableColumns>
  <tableStyleInfo name="TableStyleMedium9" showFirstColumn="0" showLastColumn="0" showRowStripes="1" showColumnStripes="0"/>
</table>
</file>

<file path=xl/tables/table74.xml><?xml version="1.0" encoding="utf-8"?>
<table xmlns="http://schemas.openxmlformats.org/spreadsheetml/2006/main" id="78" name="Table24567142128497779" displayName="Table24567142128497779" ref="B245:D251" totalsRowShown="0" headerRowDxfId="99" dataDxfId="98">
  <autoFilter ref="B245:D251"/>
  <tableColumns count="3">
    <tableColumn id="1" name="Response" dataDxfId="97"/>
    <tableColumn id="2" name="# of Participants" dataDxfId="96"/>
    <tableColumn id="3" name="% of Participants" dataDxfId="95">
      <calculatedColumnFormula>IF($C$23&gt;0,Table24567142128497779[[#This Row],['# of Participants]]/$C$23,"")</calculatedColumnFormula>
    </tableColumn>
  </tableColumns>
  <tableStyleInfo name="TableStyleMedium9" showFirstColumn="0" showLastColumn="0" showRowStripes="1" showColumnStripes="0"/>
</table>
</file>

<file path=xl/tables/table75.xml><?xml version="1.0" encoding="utf-8"?>
<table xmlns="http://schemas.openxmlformats.org/spreadsheetml/2006/main" id="79" name="Table2456714212849777980" displayName="Table2456714212849777980" ref="B254:D260" totalsRowShown="0" headerRowDxfId="94" dataDxfId="93">
  <autoFilter ref="B254:D260"/>
  <tableColumns count="3">
    <tableColumn id="1" name="Response" dataDxfId="92"/>
    <tableColumn id="2" name="# of Participants" dataDxfId="91"/>
    <tableColumn id="3" name="% of Participants" dataDxfId="90">
      <calculatedColumnFormula>IF($C$23&gt;0,Table2456714212849777980[[#This Row],['# of Participants]]/$C$23,"")</calculatedColumnFormula>
    </tableColumn>
  </tableColumns>
  <tableStyleInfo name="TableStyleMedium9" showFirstColumn="0" showLastColumn="0" showRowStripes="1" showColumnStripes="0"/>
</table>
</file>

<file path=xl/tables/table76.xml><?xml version="1.0" encoding="utf-8"?>
<table xmlns="http://schemas.openxmlformats.org/spreadsheetml/2006/main" id="80" name="Table245671421284977798081" displayName="Table245671421284977798081" ref="B263:D269" totalsRowShown="0" headerRowDxfId="89" dataDxfId="88">
  <autoFilter ref="B263:D269"/>
  <tableColumns count="3">
    <tableColumn id="1" name="Response" dataDxfId="87"/>
    <tableColumn id="2" name="# of Participants" dataDxfId="86"/>
    <tableColumn id="3" name="% of Participants" dataDxfId="85">
      <calculatedColumnFormula>IF($C$23&gt;0,Table245671421284977798081[[#This Row],['# of Participants]]/$C$23,"")</calculatedColumnFormula>
    </tableColumn>
  </tableColumns>
  <tableStyleInfo name="TableStyleMedium9" showFirstColumn="0" showLastColumn="0" showRowStripes="1" showColumnStripes="0"/>
</table>
</file>

<file path=xl/tables/table77.xml><?xml version="1.0" encoding="utf-8"?>
<table xmlns="http://schemas.openxmlformats.org/spreadsheetml/2006/main" id="81" name="Table24567142128497779808182" displayName="Table24567142128497779808182" ref="B272:D278" totalsRowShown="0" headerRowDxfId="84" dataDxfId="83">
  <autoFilter ref="B272:D278"/>
  <tableColumns count="3">
    <tableColumn id="1" name="Response" dataDxfId="82"/>
    <tableColumn id="2" name="# of Participants" dataDxfId="81"/>
    <tableColumn id="3" name="% of Participants" dataDxfId="80">
      <calculatedColumnFormula>IF($C$23&gt;0,Table24567142128497779808182[[#This Row],['# of Participants]]/$C$23,"")</calculatedColumnFormula>
    </tableColumn>
  </tableColumns>
  <tableStyleInfo name="TableStyleMedium9" showFirstColumn="0" showLastColumn="0" showRowStripes="1" showColumnStripes="0"/>
</table>
</file>

<file path=xl/tables/table78.xml><?xml version="1.0" encoding="utf-8"?>
<table xmlns="http://schemas.openxmlformats.org/spreadsheetml/2006/main" id="82" name="Table2456714212849777980818283" displayName="Table2456714212849777980818283" ref="B281:D287" totalsRowShown="0" headerRowDxfId="79" dataDxfId="78">
  <autoFilter ref="B281:D287"/>
  <tableColumns count="3">
    <tableColumn id="1" name="Response" dataDxfId="77"/>
    <tableColumn id="2" name="# of Participants" dataDxfId="76"/>
    <tableColumn id="3" name="% of Participants" dataDxfId="75">
      <calculatedColumnFormula>IF($C$23&gt;0,Table2456714212849777980818283[[#This Row],['# of Participants]]/$C$23,"")</calculatedColumnFormula>
    </tableColumn>
  </tableColumns>
  <tableStyleInfo name="TableStyleMedium9" showFirstColumn="0" showLastColumn="0" showRowStripes="1" showColumnStripes="0"/>
</table>
</file>

<file path=xl/tables/table79.xml><?xml version="1.0" encoding="utf-8"?>
<table xmlns="http://schemas.openxmlformats.org/spreadsheetml/2006/main" id="83" name="Table245671421284977798081828384" displayName="Table245671421284977798081828384" ref="B290:D296" totalsRowShown="0" headerRowDxfId="74" dataDxfId="73">
  <autoFilter ref="B290:D296"/>
  <tableColumns count="3">
    <tableColumn id="1" name="Response" dataDxfId="72"/>
    <tableColumn id="2" name="# of Participants" dataDxfId="71"/>
    <tableColumn id="3" name="% of Participants" dataDxfId="70">
      <calculatedColumnFormula>IF($C$23&gt;0,Table245671421284977798081828384[[#This Row],['# of Participants]]/$C$23,"")</calculatedColumnFormula>
    </tableColumn>
  </tableColumns>
  <tableStyleInfo name="TableStyleMedium9" showFirstColumn="0" showLastColumn="0" showRowStripes="1" showColumnStripes="0"/>
</table>
</file>

<file path=xl/tables/table8.xml><?xml version="1.0" encoding="utf-8"?>
<table xmlns="http://schemas.openxmlformats.org/spreadsheetml/2006/main" id="8" name="Table19" displayName="Table19" ref="B6:D12" totalsRowShown="0" headerRowDxfId="429" dataDxfId="428">
  <autoFilter ref="B6:D12"/>
  <tableColumns count="3">
    <tableColumn id="1" name="Response" dataDxfId="427"/>
    <tableColumn id="2" name="# of Participants" dataDxfId="426">
      <calculatedColumnFormula>SUM(C2:C6)</calculatedColumnFormula>
    </tableColumn>
    <tableColumn id="3" name="% of Participants" dataDxfId="425">
      <calculatedColumnFormula>IF($C$12&gt;0,Table19[[#This Row],['# of Participants]]/$C$12,"")</calculatedColumnFormula>
    </tableColumn>
  </tableColumns>
  <tableStyleInfo name="TableStyleMedium9" showFirstColumn="0" showLastColumn="0" showRowStripes="1" showColumnStripes="0"/>
</table>
</file>

<file path=xl/tables/table80.xml><?xml version="1.0" encoding="utf-8"?>
<table xmlns="http://schemas.openxmlformats.org/spreadsheetml/2006/main" id="84" name="Table24567142128497779808182838485" displayName="Table24567142128497779808182838485" ref="B299:D305" totalsRowShown="0" headerRowDxfId="69" dataDxfId="68">
  <autoFilter ref="B299:D305"/>
  <tableColumns count="3">
    <tableColumn id="1" name="Response" dataDxfId="67"/>
    <tableColumn id="2" name="# of Participants" dataDxfId="66"/>
    <tableColumn id="3" name="% of Participants" dataDxfId="65">
      <calculatedColumnFormula>IF($C$23&gt;0,Table24567142128497779808182838485[[#This Row],['# of Participants]]/$C$23,"")</calculatedColumnFormula>
    </tableColumn>
  </tableColumns>
  <tableStyleInfo name="TableStyleMedium9" showFirstColumn="0" showLastColumn="0" showRowStripes="1" showColumnStripes="0"/>
</table>
</file>

<file path=xl/tables/table81.xml><?xml version="1.0" encoding="utf-8"?>
<table xmlns="http://schemas.openxmlformats.org/spreadsheetml/2006/main" id="85" name="Table2456714212849777980818283848586" displayName="Table2456714212849777980818283848586" ref="B308:D314" totalsRowShown="0" headerRowDxfId="64" dataDxfId="63">
  <autoFilter ref="B308:D314"/>
  <tableColumns count="3">
    <tableColumn id="1" name="Response" dataDxfId="62"/>
    <tableColumn id="2" name="# of Participants" dataDxfId="61"/>
    <tableColumn id="3" name="% of Participants" dataDxfId="60">
      <calculatedColumnFormula>IF($C$23&gt;0,Table2456714212849777980818283848586[[#This Row],['# of Participants]]/$C$23,"")</calculatedColumnFormula>
    </tableColumn>
  </tableColumns>
  <tableStyleInfo name="TableStyleMedium9" showFirstColumn="0" showLastColumn="0" showRowStripes="1" showColumnStripes="0"/>
</table>
</file>

<file path=xl/tables/table82.xml><?xml version="1.0" encoding="utf-8"?>
<table xmlns="http://schemas.openxmlformats.org/spreadsheetml/2006/main" id="86" name="Table245671421284977798081828384858687" displayName="Table245671421284977798081828384858687" ref="B317:D323" totalsRowShown="0" headerRowDxfId="59" dataDxfId="58">
  <autoFilter ref="B317:D323"/>
  <tableColumns count="3">
    <tableColumn id="1" name="Response" dataDxfId="57"/>
    <tableColumn id="2" name="# of Participants" dataDxfId="56"/>
    <tableColumn id="3" name="% of Participants" dataDxfId="55">
      <calculatedColumnFormula>IF($C$23&gt;0,Table245671421284977798081828384858687[[#This Row],['# of Participants]]/$C$23,"")</calculatedColumnFormula>
    </tableColumn>
  </tableColumns>
  <tableStyleInfo name="TableStyleMedium9" showFirstColumn="0" showLastColumn="0" showRowStripes="1" showColumnStripes="0"/>
</table>
</file>

<file path=xl/tables/table83.xml><?xml version="1.0" encoding="utf-8"?>
<table xmlns="http://schemas.openxmlformats.org/spreadsheetml/2006/main" id="87" name="Table188" displayName="Table188" ref="B6:D12" totalsRowShown="0" headerRowDxfId="54" dataDxfId="53">
  <autoFilter ref="B6:D12"/>
  <tableColumns count="3">
    <tableColumn id="1" name="Response" dataDxfId="52"/>
    <tableColumn id="2" name="# of Participants" dataDxfId="51">
      <calculatedColumnFormula>SUM(C2:C6)</calculatedColumnFormula>
    </tableColumn>
    <tableColumn id="3" name="% of Participants" dataDxfId="50">
      <calculatedColumnFormula>IF($C$12&gt;0,Table188[[#This Row],['# of Participants]]/$C$12,"")</calculatedColumnFormula>
    </tableColumn>
  </tableColumns>
  <tableStyleInfo name="TableStyleMedium9" showFirstColumn="0" showLastColumn="0" showRowStripes="1" showColumnStripes="0"/>
</table>
</file>

<file path=xl/tables/table84.xml><?xml version="1.0" encoding="utf-8"?>
<table xmlns="http://schemas.openxmlformats.org/spreadsheetml/2006/main" id="88" name="Table289" displayName="Table289" ref="B17:D23" totalsRowShown="0" headerRowDxfId="49" dataDxfId="48">
  <autoFilter ref="B17:D23"/>
  <tableColumns count="3">
    <tableColumn id="1" name="Response" dataDxfId="47"/>
    <tableColumn id="2" name="# of Participants" dataDxfId="46"/>
    <tableColumn id="3" name="% of Participants" dataDxfId="45">
      <calculatedColumnFormula>IF($C$23&gt;0,Table289[[#This Row],['# of Participants]]/$C$23,"")</calculatedColumnFormula>
    </tableColumn>
  </tableColumns>
  <tableStyleInfo name="TableStyleMedium9" showFirstColumn="0" showLastColumn="0" showRowStripes="1" showColumnStripes="0"/>
</table>
</file>

<file path=xl/tables/table85.xml><?xml version="1.0" encoding="utf-8"?>
<table xmlns="http://schemas.openxmlformats.org/spreadsheetml/2006/main" id="89" name="Table2490" displayName="Table2490" ref="B26:D32" totalsRowShown="0" headerRowDxfId="44" dataDxfId="43">
  <autoFilter ref="B26:D32"/>
  <tableColumns count="3">
    <tableColumn id="1" name="Response" dataDxfId="42"/>
    <tableColumn id="2" name="# of Participants" dataDxfId="41"/>
    <tableColumn id="3" name="% of Participants" dataDxfId="40">
      <calculatedColumnFormula>IF($C$23&gt;0,Table2490[[#This Row],['# of Participants]]/$C$23,"")</calculatedColumnFormula>
    </tableColumn>
  </tableColumns>
  <tableStyleInfo name="TableStyleMedium9" showFirstColumn="0" showLastColumn="0" showRowStripes="1" showColumnStripes="0"/>
</table>
</file>

<file path=xl/tables/table86.xml><?xml version="1.0" encoding="utf-8"?>
<table xmlns="http://schemas.openxmlformats.org/spreadsheetml/2006/main" id="90" name="Table24591" displayName="Table24591" ref="B44:D50" totalsRowShown="0" headerRowDxfId="39" dataDxfId="38">
  <autoFilter ref="B44:D50"/>
  <tableColumns count="3">
    <tableColumn id="1" name="Response" dataDxfId="37"/>
    <tableColumn id="2" name="# of Participants" dataDxfId="36"/>
    <tableColumn id="3" name="% of Participants" dataDxfId="35">
      <calculatedColumnFormula>IF($C$23&gt;0,Table24591[[#This Row],['# of Participants]]/$C$23,"")</calculatedColumnFormula>
    </tableColumn>
  </tableColumns>
  <tableStyleInfo name="TableStyleMedium9" showFirstColumn="0" showLastColumn="0" showRowStripes="1" showColumnStripes="0"/>
</table>
</file>

<file path=xl/tables/table87.xml><?xml version="1.0" encoding="utf-8"?>
<table xmlns="http://schemas.openxmlformats.org/spreadsheetml/2006/main" id="94" name="Table195" displayName="Table195" ref="B6:D12" totalsRowShown="0" headerRowDxfId="34" dataDxfId="33">
  <autoFilter ref="B6:D12"/>
  <tableColumns count="3">
    <tableColumn id="1" name="Response" dataDxfId="32"/>
    <tableColumn id="2" name="# of Participants" dataDxfId="31">
      <calculatedColumnFormula>SUM(C2:C6)</calculatedColumnFormula>
    </tableColumn>
    <tableColumn id="3" name="% of Participants" dataDxfId="30">
      <calculatedColumnFormula>IF($C$12&gt;0,Table195[[#This Row],['# of Participants]]/$C$12,"")</calculatedColumnFormula>
    </tableColumn>
  </tableColumns>
  <tableStyleInfo name="TableStyleMedium9" showFirstColumn="0" showLastColumn="0" showRowStripes="1" showColumnStripes="0"/>
</table>
</file>

<file path=xl/tables/table88.xml><?xml version="1.0" encoding="utf-8"?>
<table xmlns="http://schemas.openxmlformats.org/spreadsheetml/2006/main" id="95" name="Table296" displayName="Table296" ref="B17:D23" totalsRowShown="0" headerRowDxfId="29" dataDxfId="28">
  <autoFilter ref="B17:D23"/>
  <tableColumns count="3">
    <tableColumn id="1" name="Response" dataDxfId="27"/>
    <tableColumn id="2" name="# of Participants" dataDxfId="26"/>
    <tableColumn id="3" name="% of Participants" dataDxfId="25">
      <calculatedColumnFormula>IF($C$23&gt;0,Table296[[#This Row],['# of Participants]]/$C$23,"")</calculatedColumnFormula>
    </tableColumn>
  </tableColumns>
  <tableStyleInfo name="TableStyleMedium9" showFirstColumn="0" showLastColumn="0" showRowStripes="1" showColumnStripes="0"/>
</table>
</file>

<file path=xl/tables/table89.xml><?xml version="1.0" encoding="utf-8"?>
<table xmlns="http://schemas.openxmlformats.org/spreadsheetml/2006/main" id="96" name="Table2497" displayName="Table2497" ref="B26:D32" totalsRowShown="0" headerRowDxfId="24" dataDxfId="23">
  <autoFilter ref="B26:D32"/>
  <tableColumns count="3">
    <tableColumn id="1" name="Response" dataDxfId="22"/>
    <tableColumn id="2" name="# of Participants" dataDxfId="21"/>
    <tableColumn id="3" name="% of Participants" dataDxfId="20">
      <calculatedColumnFormula>IF($C$23&gt;0,Table2497[[#This Row],['# of Participants]]/$C$23,"")</calculatedColumnFormula>
    </tableColumn>
  </tableColumns>
  <tableStyleInfo name="TableStyleMedium9" showFirstColumn="0" showLastColumn="0" showRowStripes="1" showColumnStripes="0"/>
</table>
</file>

<file path=xl/tables/table9.xml><?xml version="1.0" encoding="utf-8"?>
<table xmlns="http://schemas.openxmlformats.org/spreadsheetml/2006/main" id="9" name="Table210" displayName="Table210" ref="B17:D23" totalsRowShown="0" headerRowDxfId="424" dataDxfId="423">
  <autoFilter ref="B17:D23"/>
  <tableColumns count="3">
    <tableColumn id="1" name="Response" dataDxfId="422"/>
    <tableColumn id="2" name="# of Participants" dataDxfId="421"/>
    <tableColumn id="3" name="% of Participants" dataDxfId="420">
      <calculatedColumnFormula>IF($C$23&gt;0,Table210[[#This Row],['# of Participants]]/$C$23,"")</calculatedColumnFormula>
    </tableColumn>
  </tableColumns>
  <tableStyleInfo name="TableStyleMedium9" showFirstColumn="0" showLastColumn="0" showRowStripes="1" showColumnStripes="0"/>
</table>
</file>

<file path=xl/tables/table90.xml><?xml version="1.0" encoding="utf-8"?>
<table xmlns="http://schemas.openxmlformats.org/spreadsheetml/2006/main" id="97" name="Table24598" displayName="Table24598" ref="B44:D50" totalsRowShown="0" headerRowDxfId="19" dataDxfId="18">
  <autoFilter ref="B44:D50"/>
  <tableColumns count="3">
    <tableColumn id="1" name="Response" dataDxfId="17"/>
    <tableColumn id="2" name="# of Participants" dataDxfId="16"/>
    <tableColumn id="3" name="% of Participants" dataDxfId="15">
      <calculatedColumnFormula>IF($C$23&gt;0,Table24598[[#This Row],['# of Participants]]/$C$23,"")</calculatedColumnFormula>
    </tableColumn>
  </tableColumns>
  <tableStyleInfo name="TableStyleMedium9" showFirstColumn="0" showLastColumn="0" showRowStripes="1" showColumnStripes="0"/>
</table>
</file>

<file path=xl/tables/table91.xml><?xml version="1.0" encoding="utf-8"?>
<table xmlns="http://schemas.openxmlformats.org/spreadsheetml/2006/main" id="98" name="Table245699" displayName="Table245699" ref="B53:D59" totalsRowShown="0" headerRowDxfId="14" dataDxfId="13">
  <autoFilter ref="B53:D59"/>
  <tableColumns count="3">
    <tableColumn id="1" name="Response" dataDxfId="12"/>
    <tableColumn id="2" name="# of Participants" dataDxfId="11"/>
    <tableColumn id="3" name="% of Participants" dataDxfId="10">
      <calculatedColumnFormula>IF($C$23&gt;0,Table245699[[#This Row],['# of Participants]]/$C$23,"")</calculatedColumnFormula>
    </tableColumn>
  </tableColumns>
  <tableStyleInfo name="TableStyleMedium9" showFirstColumn="0" showLastColumn="0" showRowStripes="1" showColumnStripes="0"/>
</table>
</file>

<file path=xl/tables/table92.xml><?xml version="1.0" encoding="utf-8"?>
<table xmlns="http://schemas.openxmlformats.org/spreadsheetml/2006/main" id="99" name="Table24567100" displayName="Table24567100" ref="B62:D68" totalsRowShown="0" headerRowDxfId="9" dataDxfId="8">
  <autoFilter ref="B62:D68"/>
  <tableColumns count="3">
    <tableColumn id="1" name="Response" dataDxfId="7"/>
    <tableColumn id="2" name="# of Participants" dataDxfId="6"/>
    <tableColumn id="3" name="% of Participants" dataDxfId="5">
      <calculatedColumnFormula>IF($C$23&gt;0,Table24567100[[#This Row],['# of Participants]]/$C$23,"")</calculatedColumnFormula>
    </tableColumn>
  </tableColumns>
  <tableStyleInfo name="TableStyleMedium9" showFirstColumn="0" showLastColumn="0" showRowStripes="1" showColumnStripes="0"/>
</table>
</file>

<file path=xl/tables/table93.xml><?xml version="1.0" encoding="utf-8"?>
<table xmlns="http://schemas.openxmlformats.org/spreadsheetml/2006/main" id="100" name="Table245678101" displayName="Table245678101" ref="B71:D77" totalsRowShown="0" headerRowDxfId="4" dataDxfId="3">
  <autoFilter ref="B71:D77"/>
  <tableColumns count="3">
    <tableColumn id="1" name="Response" dataDxfId="2"/>
    <tableColumn id="2" name="# of Participants" dataDxfId="1"/>
    <tableColumn id="3" name="% of Participants" dataDxfId="0">
      <calculatedColumnFormula>IF($C$23&gt;0,Table245678101[[#This Row],['# of Participants]]/$C$23,"")</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4" Type="http://schemas.openxmlformats.org/officeDocument/2006/relationships/table" Target="../tables/table4.xml"/><Relationship Id="rId5" Type="http://schemas.openxmlformats.org/officeDocument/2006/relationships/table" Target="../tables/table5.xml"/><Relationship Id="rId6" Type="http://schemas.openxmlformats.org/officeDocument/2006/relationships/table" Target="../tables/table6.xml"/><Relationship Id="rId7" Type="http://schemas.openxmlformats.org/officeDocument/2006/relationships/table" Target="../tables/table7.xml"/><Relationship Id="rId1" Type="http://schemas.openxmlformats.org/officeDocument/2006/relationships/table" Target="../tables/table1.xml"/><Relationship Id="rId2" Type="http://schemas.openxmlformats.org/officeDocument/2006/relationships/table" Target="../tables/table2.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89.xml"/><Relationship Id="rId4" Type="http://schemas.openxmlformats.org/officeDocument/2006/relationships/table" Target="../tables/table90.xml"/><Relationship Id="rId5" Type="http://schemas.openxmlformats.org/officeDocument/2006/relationships/table" Target="../tables/table91.xml"/><Relationship Id="rId6" Type="http://schemas.openxmlformats.org/officeDocument/2006/relationships/table" Target="../tables/table92.xml"/><Relationship Id="rId7" Type="http://schemas.openxmlformats.org/officeDocument/2006/relationships/table" Target="../tables/table93.xml"/><Relationship Id="rId1" Type="http://schemas.openxmlformats.org/officeDocument/2006/relationships/table" Target="../tables/table87.xml"/><Relationship Id="rId2" Type="http://schemas.openxmlformats.org/officeDocument/2006/relationships/table" Target="../tables/table88.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0.xml"/><Relationship Id="rId4" Type="http://schemas.openxmlformats.org/officeDocument/2006/relationships/table" Target="../tables/table11.xml"/><Relationship Id="rId5" Type="http://schemas.openxmlformats.org/officeDocument/2006/relationships/table" Target="../tables/table12.xml"/><Relationship Id="rId6" Type="http://schemas.openxmlformats.org/officeDocument/2006/relationships/table" Target="../tables/table13.xml"/><Relationship Id="rId7" Type="http://schemas.openxmlformats.org/officeDocument/2006/relationships/table" Target="../tables/table14.xml"/><Relationship Id="rId1" Type="http://schemas.openxmlformats.org/officeDocument/2006/relationships/table" Target="../tables/table8.xml"/><Relationship Id="rId2" Type="http://schemas.openxmlformats.org/officeDocument/2006/relationships/table" Target="../tables/table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7.xml"/><Relationship Id="rId4" Type="http://schemas.openxmlformats.org/officeDocument/2006/relationships/table" Target="../tables/table18.xml"/><Relationship Id="rId5" Type="http://schemas.openxmlformats.org/officeDocument/2006/relationships/table" Target="../tables/table19.xml"/><Relationship Id="rId6" Type="http://schemas.openxmlformats.org/officeDocument/2006/relationships/table" Target="../tables/table20.xml"/><Relationship Id="rId7" Type="http://schemas.openxmlformats.org/officeDocument/2006/relationships/table" Target="../tables/table21.xml"/><Relationship Id="rId1" Type="http://schemas.openxmlformats.org/officeDocument/2006/relationships/table" Target="../tables/table15.xml"/><Relationship Id="rId2" Type="http://schemas.openxmlformats.org/officeDocument/2006/relationships/table" Target="../tables/table1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4.xml"/><Relationship Id="rId4" Type="http://schemas.openxmlformats.org/officeDocument/2006/relationships/table" Target="../tables/table25.xml"/><Relationship Id="rId5" Type="http://schemas.openxmlformats.org/officeDocument/2006/relationships/table" Target="../tables/table26.xml"/><Relationship Id="rId6" Type="http://schemas.openxmlformats.org/officeDocument/2006/relationships/table" Target="../tables/table27.xml"/><Relationship Id="rId7" Type="http://schemas.openxmlformats.org/officeDocument/2006/relationships/table" Target="../tables/table28.xml"/><Relationship Id="rId1" Type="http://schemas.openxmlformats.org/officeDocument/2006/relationships/table" Target="../tables/table22.xml"/><Relationship Id="rId2" Type="http://schemas.openxmlformats.org/officeDocument/2006/relationships/table" Target="../tables/table2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1.xml"/><Relationship Id="rId4" Type="http://schemas.openxmlformats.org/officeDocument/2006/relationships/table" Target="../tables/table32.xml"/><Relationship Id="rId5" Type="http://schemas.openxmlformats.org/officeDocument/2006/relationships/table" Target="../tables/table33.xml"/><Relationship Id="rId1" Type="http://schemas.openxmlformats.org/officeDocument/2006/relationships/table" Target="../tables/table29.xml"/><Relationship Id="rId2" Type="http://schemas.openxmlformats.org/officeDocument/2006/relationships/table" Target="../tables/table30.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6.xml"/><Relationship Id="rId4" Type="http://schemas.openxmlformats.org/officeDocument/2006/relationships/table" Target="../tables/table37.xml"/><Relationship Id="rId5" Type="http://schemas.openxmlformats.org/officeDocument/2006/relationships/table" Target="../tables/table38.xml"/><Relationship Id="rId6" Type="http://schemas.openxmlformats.org/officeDocument/2006/relationships/table" Target="../tables/table39.xml"/><Relationship Id="rId1" Type="http://schemas.openxmlformats.org/officeDocument/2006/relationships/table" Target="../tables/table34.xml"/><Relationship Id="rId2" Type="http://schemas.openxmlformats.org/officeDocument/2006/relationships/table" Target="../tables/table3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2.xml"/><Relationship Id="rId4" Type="http://schemas.openxmlformats.org/officeDocument/2006/relationships/table" Target="../tables/table43.xml"/><Relationship Id="rId5" Type="http://schemas.openxmlformats.org/officeDocument/2006/relationships/table" Target="../tables/table44.xml"/><Relationship Id="rId6" Type="http://schemas.openxmlformats.org/officeDocument/2006/relationships/table" Target="../tables/table45.xml"/><Relationship Id="rId1" Type="http://schemas.openxmlformats.org/officeDocument/2006/relationships/table" Target="../tables/table40.xml"/><Relationship Id="rId2" Type="http://schemas.openxmlformats.org/officeDocument/2006/relationships/table" Target="../tables/table41.xml"/></Relationships>
</file>

<file path=xl/worksheets/_rels/sheet8.xml.rels><?xml version="1.0" encoding="UTF-8" standalone="yes"?>
<Relationships xmlns="http://schemas.openxmlformats.org/package/2006/relationships"><Relationship Id="rId20" Type="http://schemas.openxmlformats.org/officeDocument/2006/relationships/table" Target="../tables/table65.xml"/><Relationship Id="rId21" Type="http://schemas.openxmlformats.org/officeDocument/2006/relationships/table" Target="../tables/table66.xml"/><Relationship Id="rId22" Type="http://schemas.openxmlformats.org/officeDocument/2006/relationships/table" Target="../tables/table67.xml"/><Relationship Id="rId23" Type="http://schemas.openxmlformats.org/officeDocument/2006/relationships/table" Target="../tables/table68.xml"/><Relationship Id="rId24" Type="http://schemas.openxmlformats.org/officeDocument/2006/relationships/table" Target="../tables/table69.xml"/><Relationship Id="rId25" Type="http://schemas.openxmlformats.org/officeDocument/2006/relationships/table" Target="../tables/table70.xml"/><Relationship Id="rId26" Type="http://schemas.openxmlformats.org/officeDocument/2006/relationships/table" Target="../tables/table71.xml"/><Relationship Id="rId27" Type="http://schemas.openxmlformats.org/officeDocument/2006/relationships/table" Target="../tables/table72.xml"/><Relationship Id="rId28" Type="http://schemas.openxmlformats.org/officeDocument/2006/relationships/table" Target="../tables/table73.xml"/><Relationship Id="rId29" Type="http://schemas.openxmlformats.org/officeDocument/2006/relationships/table" Target="../tables/table74.xml"/><Relationship Id="rId1" Type="http://schemas.openxmlformats.org/officeDocument/2006/relationships/table" Target="../tables/table46.xml"/><Relationship Id="rId2" Type="http://schemas.openxmlformats.org/officeDocument/2006/relationships/table" Target="../tables/table47.xml"/><Relationship Id="rId3" Type="http://schemas.openxmlformats.org/officeDocument/2006/relationships/table" Target="../tables/table48.xml"/><Relationship Id="rId4" Type="http://schemas.openxmlformats.org/officeDocument/2006/relationships/table" Target="../tables/table49.xml"/><Relationship Id="rId5" Type="http://schemas.openxmlformats.org/officeDocument/2006/relationships/table" Target="../tables/table50.xml"/><Relationship Id="rId30" Type="http://schemas.openxmlformats.org/officeDocument/2006/relationships/table" Target="../tables/table75.xml"/><Relationship Id="rId31" Type="http://schemas.openxmlformats.org/officeDocument/2006/relationships/table" Target="../tables/table76.xml"/><Relationship Id="rId32" Type="http://schemas.openxmlformats.org/officeDocument/2006/relationships/table" Target="../tables/table77.xml"/><Relationship Id="rId9" Type="http://schemas.openxmlformats.org/officeDocument/2006/relationships/table" Target="../tables/table54.xml"/><Relationship Id="rId6" Type="http://schemas.openxmlformats.org/officeDocument/2006/relationships/table" Target="../tables/table51.xml"/><Relationship Id="rId7" Type="http://schemas.openxmlformats.org/officeDocument/2006/relationships/table" Target="../tables/table52.xml"/><Relationship Id="rId8" Type="http://schemas.openxmlformats.org/officeDocument/2006/relationships/table" Target="../tables/table53.xml"/><Relationship Id="rId33" Type="http://schemas.openxmlformats.org/officeDocument/2006/relationships/table" Target="../tables/table78.xml"/><Relationship Id="rId34" Type="http://schemas.openxmlformats.org/officeDocument/2006/relationships/table" Target="../tables/table79.xml"/><Relationship Id="rId35" Type="http://schemas.openxmlformats.org/officeDocument/2006/relationships/table" Target="../tables/table80.xml"/><Relationship Id="rId36" Type="http://schemas.openxmlformats.org/officeDocument/2006/relationships/table" Target="../tables/table81.xml"/><Relationship Id="rId10" Type="http://schemas.openxmlformats.org/officeDocument/2006/relationships/table" Target="../tables/table55.xml"/><Relationship Id="rId11" Type="http://schemas.openxmlformats.org/officeDocument/2006/relationships/table" Target="../tables/table56.xml"/><Relationship Id="rId12" Type="http://schemas.openxmlformats.org/officeDocument/2006/relationships/table" Target="../tables/table57.xml"/><Relationship Id="rId13" Type="http://schemas.openxmlformats.org/officeDocument/2006/relationships/table" Target="../tables/table58.xml"/><Relationship Id="rId14" Type="http://schemas.openxmlformats.org/officeDocument/2006/relationships/table" Target="../tables/table59.xml"/><Relationship Id="rId15" Type="http://schemas.openxmlformats.org/officeDocument/2006/relationships/table" Target="../tables/table60.xml"/><Relationship Id="rId16" Type="http://schemas.openxmlformats.org/officeDocument/2006/relationships/table" Target="../tables/table61.xml"/><Relationship Id="rId17" Type="http://schemas.openxmlformats.org/officeDocument/2006/relationships/table" Target="../tables/table62.xml"/><Relationship Id="rId18" Type="http://schemas.openxmlformats.org/officeDocument/2006/relationships/table" Target="../tables/table63.xml"/><Relationship Id="rId19" Type="http://schemas.openxmlformats.org/officeDocument/2006/relationships/table" Target="../tables/table64.xml"/><Relationship Id="rId37" Type="http://schemas.openxmlformats.org/officeDocument/2006/relationships/table" Target="../tables/table8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5.xml"/><Relationship Id="rId4" Type="http://schemas.openxmlformats.org/officeDocument/2006/relationships/table" Target="../tables/table86.xml"/><Relationship Id="rId1" Type="http://schemas.openxmlformats.org/officeDocument/2006/relationships/table" Target="../tables/table83.xml"/><Relationship Id="rId2" Type="http://schemas.openxmlformats.org/officeDocument/2006/relationships/table" Target="../tables/table8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7"/>
  <sheetViews>
    <sheetView tabSelected="1" workbookViewId="0">
      <selection activeCell="B1" sqref="B1"/>
    </sheetView>
  </sheetViews>
  <sheetFormatPr baseColWidth="10" defaultRowHeight="15" x14ac:dyDescent="0"/>
  <cols>
    <col min="1" max="1" width="2.33203125" style="1" customWidth="1"/>
    <col min="2" max="2" width="21" style="1" customWidth="1"/>
    <col min="3" max="3" width="20.33203125" style="1" customWidth="1"/>
    <col min="4" max="4" width="19.1640625" style="1" customWidth="1"/>
    <col min="5" max="16384" width="10.83203125" style="1"/>
  </cols>
  <sheetData>
    <row r="1" spans="2:5" ht="30">
      <c r="B1" s="28" t="s">
        <v>145</v>
      </c>
      <c r="C1" s="29" t="s">
        <v>106</v>
      </c>
    </row>
    <row r="2" spans="2:5">
      <c r="B2" s="25"/>
      <c r="C2" s="23"/>
    </row>
    <row r="3" spans="2:5">
      <c r="B3" s="3"/>
      <c r="C3" s="3"/>
    </row>
    <row r="4" spans="2:5" ht="35" customHeight="1">
      <c r="B4" s="33" t="s">
        <v>30</v>
      </c>
      <c r="C4" s="33"/>
      <c r="D4" s="33"/>
      <c r="E4" s="33"/>
    </row>
    <row r="5" spans="2:5">
      <c r="B5" s="9"/>
      <c r="C5" s="9"/>
      <c r="D5" s="9"/>
    </row>
    <row r="6" spans="2:5" ht="15" customHeight="1">
      <c r="B6" s="1" t="s">
        <v>0</v>
      </c>
      <c r="C6" s="4" t="s">
        <v>1</v>
      </c>
      <c r="D6" s="4" t="s">
        <v>2</v>
      </c>
    </row>
    <row r="7" spans="2:5">
      <c r="B7" s="5" t="s">
        <v>3</v>
      </c>
      <c r="C7" s="5"/>
      <c r="D7" s="10" t="str">
        <f>IF($C$12&gt;0,Table1[[#This Row],['# of Participants]]/$C$12,"")</f>
        <v/>
      </c>
    </row>
    <row r="8" spans="2:5">
      <c r="B8" s="1" t="s">
        <v>4</v>
      </c>
      <c r="D8" s="10" t="str">
        <f>IF($C$12&gt;0,Table1[[#This Row],['# of Participants]]/$C$12,"")</f>
        <v/>
      </c>
    </row>
    <row r="9" spans="2:5" ht="30" customHeight="1">
      <c r="B9" s="1" t="s">
        <v>70</v>
      </c>
      <c r="D9" s="10" t="str">
        <f>IF($C$12&gt;0,Table1[[#This Row],['# of Participants]]/$C$12,"")</f>
        <v/>
      </c>
    </row>
    <row r="10" spans="2:5">
      <c r="B10" s="1" t="s">
        <v>5</v>
      </c>
      <c r="D10" s="10" t="str">
        <f>IF($C$12&gt;0,Table1[[#This Row],['# of Participants]]/$C$12,"")</f>
        <v/>
      </c>
    </row>
    <row r="11" spans="2:5">
      <c r="B11" s="1" t="s">
        <v>6</v>
      </c>
      <c r="D11" s="10" t="str">
        <f>IF($C$12&gt;0,Table1[[#This Row],['# of Participants]]/$C$12,"")</f>
        <v/>
      </c>
    </row>
    <row r="12" spans="2:5">
      <c r="B12" s="8" t="s">
        <v>7</v>
      </c>
      <c r="C12" s="2">
        <f t="shared" ref="C12" si="0">SUM(C7:C11)</f>
        <v>0</v>
      </c>
    </row>
    <row r="13" spans="2:5">
      <c r="B13" s="8"/>
      <c r="C13" s="2"/>
    </row>
    <row r="14" spans="2:5" ht="32" customHeight="1">
      <c r="B14" s="33" t="s">
        <v>31</v>
      </c>
      <c r="C14" s="33"/>
      <c r="D14" s="33"/>
      <c r="E14" s="33"/>
    </row>
    <row r="15" spans="2:5">
      <c r="B15" s="9"/>
      <c r="C15" s="9"/>
      <c r="D15" s="9"/>
    </row>
    <row r="16" spans="2:5">
      <c r="B16" s="33" t="s">
        <v>14</v>
      </c>
      <c r="C16" s="33"/>
      <c r="D16" s="33"/>
    </row>
    <row r="17" spans="2:4">
      <c r="B17" s="1" t="s">
        <v>0</v>
      </c>
      <c r="C17" s="4" t="s">
        <v>1</v>
      </c>
      <c r="D17" s="4" t="s">
        <v>2</v>
      </c>
    </row>
    <row r="18" spans="2:4">
      <c r="B18" s="5" t="s">
        <v>3</v>
      </c>
      <c r="D18" s="12" t="str">
        <f>IF($C$23&gt;0,Table2[[#This Row],['# of Participants]]/$C$23,"")</f>
        <v/>
      </c>
    </row>
    <row r="19" spans="2:4">
      <c r="B19" s="1" t="s">
        <v>4</v>
      </c>
      <c r="D19" s="12" t="str">
        <f>IF($C$23&gt;0,Table2[[#This Row],['# of Participants]]/$C$23,"")</f>
        <v/>
      </c>
    </row>
    <row r="20" spans="2:4" ht="30">
      <c r="B20" s="1" t="s">
        <v>70</v>
      </c>
      <c r="D20" s="12" t="str">
        <f>IF($C$23&gt;0,Table2[[#This Row],['# of Participants]]/$C$23,"")</f>
        <v/>
      </c>
    </row>
    <row r="21" spans="2:4">
      <c r="B21" s="1" t="s">
        <v>5</v>
      </c>
      <c r="D21" s="12" t="str">
        <f>IF($C$23&gt;0,Table2[[#This Row],['# of Participants]]/$C$23,"")</f>
        <v/>
      </c>
    </row>
    <row r="22" spans="2:4">
      <c r="B22" s="1" t="s">
        <v>6</v>
      </c>
      <c r="D22" s="12" t="str">
        <f>IF($C$23&gt;0,Table2[[#This Row],['# of Participants]]/$C$23,"")</f>
        <v/>
      </c>
    </row>
    <row r="23" spans="2:4">
      <c r="B23" s="8" t="s">
        <v>7</v>
      </c>
      <c r="C23" s="2">
        <f>SUM(C18:C22)</f>
        <v>0</v>
      </c>
    </row>
    <row r="25" spans="2:4">
      <c r="B25" s="33" t="s">
        <v>15</v>
      </c>
      <c r="C25" s="33"/>
      <c r="D25" s="33"/>
    </row>
    <row r="26" spans="2:4">
      <c r="B26" s="1" t="s">
        <v>0</v>
      </c>
      <c r="C26" s="4" t="s">
        <v>1</v>
      </c>
      <c r="D26" s="4" t="s">
        <v>2</v>
      </c>
    </row>
    <row r="27" spans="2:4">
      <c r="B27" s="5" t="s">
        <v>3</v>
      </c>
      <c r="D27" s="12" t="str">
        <f>IF($C$32&gt;0,Table24[[#This Row],['# of Participants]]/$C$32,"")</f>
        <v/>
      </c>
    </row>
    <row r="28" spans="2:4">
      <c r="B28" s="1" t="s">
        <v>4</v>
      </c>
      <c r="D28" s="12" t="str">
        <f>IF($C$32&gt;0,Table24[[#This Row],['# of Participants]]/$C$32,"")</f>
        <v/>
      </c>
    </row>
    <row r="29" spans="2:4" ht="30">
      <c r="B29" s="1" t="s">
        <v>70</v>
      </c>
      <c r="D29" s="12" t="str">
        <f>IF($C$32&gt;0,Table24[[#This Row],['# of Participants]]/$C$32,"")</f>
        <v/>
      </c>
    </row>
    <row r="30" spans="2:4">
      <c r="B30" s="1" t="s">
        <v>5</v>
      </c>
      <c r="D30" s="12" t="str">
        <f>IF($C$32&gt;0,Table24[[#This Row],['# of Participants]]/$C$32,"")</f>
        <v/>
      </c>
    </row>
    <row r="31" spans="2:4">
      <c r="B31" s="1" t="s">
        <v>6</v>
      </c>
      <c r="D31" s="12" t="str">
        <f>IF($C$32&gt;0,Table24[[#This Row],['# of Participants]]/$C$32,"")</f>
        <v/>
      </c>
    </row>
    <row r="32" spans="2:4">
      <c r="B32" s="8" t="s">
        <v>7</v>
      </c>
      <c r="C32" s="2">
        <f>SUM(C27:C31)</f>
        <v>0</v>
      </c>
    </row>
    <row r="34" spans="2:4" ht="15" customHeight="1">
      <c r="B34" s="34" t="s">
        <v>8</v>
      </c>
      <c r="C34" s="34"/>
      <c r="D34" s="34"/>
    </row>
    <row r="35" spans="2:4" ht="16" thickBot="1">
      <c r="B35" s="13" t="s">
        <v>0</v>
      </c>
      <c r="C35" s="14" t="s">
        <v>1</v>
      </c>
      <c r="D35" s="15" t="s">
        <v>2</v>
      </c>
    </row>
    <row r="36" spans="2:4" ht="16" thickTop="1">
      <c r="B36" s="11" t="s">
        <v>3</v>
      </c>
      <c r="C36" s="16"/>
      <c r="D36" s="17" t="str">
        <f>IF($C$41&gt;0,C36/$C$41,"")</f>
        <v/>
      </c>
    </row>
    <row r="37" spans="2:4">
      <c r="B37" s="18" t="s">
        <v>4</v>
      </c>
      <c r="C37" s="19"/>
      <c r="D37" s="32" t="str">
        <f t="shared" ref="D37:D40" si="1">IF($C$41&gt;0,C37/$C$41,"")</f>
        <v/>
      </c>
    </row>
    <row r="38" spans="2:4" ht="30">
      <c r="B38" s="11" t="s">
        <v>70</v>
      </c>
      <c r="C38" s="16"/>
      <c r="D38" s="17" t="str">
        <f t="shared" si="1"/>
        <v/>
      </c>
    </row>
    <row r="39" spans="2:4">
      <c r="B39" s="18" t="s">
        <v>5</v>
      </c>
      <c r="C39" s="19"/>
      <c r="D39" s="32" t="str">
        <f t="shared" si="1"/>
        <v/>
      </c>
    </row>
    <row r="40" spans="2:4">
      <c r="B40" s="11" t="s">
        <v>6</v>
      </c>
      <c r="C40" s="16"/>
      <c r="D40" s="17" t="str">
        <f t="shared" si="1"/>
        <v/>
      </c>
    </row>
    <row r="41" spans="2:4">
      <c r="B41" s="20" t="s">
        <v>7</v>
      </c>
      <c r="C41" s="27">
        <f>SUM(C36:C40)</f>
        <v>0</v>
      </c>
      <c r="D41" s="22"/>
    </row>
    <row r="43" spans="2:4">
      <c r="B43" s="33" t="s">
        <v>9</v>
      </c>
      <c r="C43" s="33"/>
      <c r="D43" s="33"/>
    </row>
    <row r="44" spans="2:4">
      <c r="B44" s="1" t="s">
        <v>0</v>
      </c>
      <c r="C44" s="4" t="s">
        <v>1</v>
      </c>
      <c r="D44" s="4" t="s">
        <v>2</v>
      </c>
    </row>
    <row r="45" spans="2:4">
      <c r="B45" s="5" t="s">
        <v>3</v>
      </c>
      <c r="D45" s="12" t="str">
        <f>IF($C$50&gt;0,Table245[[#This Row],['# of Participants]]/$C$50,"")</f>
        <v/>
      </c>
    </row>
    <row r="46" spans="2:4">
      <c r="B46" s="1" t="s">
        <v>4</v>
      </c>
      <c r="D46" s="12" t="str">
        <f>IF($C$50&gt;0,Table245[[#This Row],['# of Participants]]/$C$50,"")</f>
        <v/>
      </c>
    </row>
    <row r="47" spans="2:4" ht="30">
      <c r="B47" s="1" t="s">
        <v>70</v>
      </c>
      <c r="D47" s="12" t="str">
        <f>IF($C$50&gt;0,Table245[[#This Row],['# of Participants]]/$C$50,"")</f>
        <v/>
      </c>
    </row>
    <row r="48" spans="2:4">
      <c r="B48" s="1" t="s">
        <v>5</v>
      </c>
      <c r="D48" s="12" t="str">
        <f>IF($C$50&gt;0,Table245[[#This Row],['# of Participants]]/$C$50,"")</f>
        <v/>
      </c>
    </row>
    <row r="49" spans="2:4">
      <c r="B49" s="1" t="s">
        <v>6</v>
      </c>
      <c r="D49" s="12" t="str">
        <f>IF($C$50&gt;0,Table245[[#This Row],['# of Participants]]/$C$50,"")</f>
        <v/>
      </c>
    </row>
    <row r="50" spans="2:4">
      <c r="B50" s="8" t="s">
        <v>7</v>
      </c>
      <c r="C50" s="2">
        <f>SUM(C45:C49)</f>
        <v>0</v>
      </c>
    </row>
    <row r="52" spans="2:4">
      <c r="B52" s="33" t="s">
        <v>10</v>
      </c>
      <c r="C52" s="33"/>
      <c r="D52" s="33"/>
    </row>
    <row r="53" spans="2:4">
      <c r="B53" s="1" t="s">
        <v>0</v>
      </c>
      <c r="C53" s="4" t="s">
        <v>1</v>
      </c>
      <c r="D53" s="4" t="s">
        <v>2</v>
      </c>
    </row>
    <row r="54" spans="2:4">
      <c r="B54" s="5" t="s">
        <v>3</v>
      </c>
      <c r="D54" s="12" t="str">
        <f>IF($C$59&gt;0,Table2456[[#This Row],['# of Participants]]/$C$59,"")</f>
        <v/>
      </c>
    </row>
    <row r="55" spans="2:4">
      <c r="B55" s="1" t="s">
        <v>4</v>
      </c>
      <c r="D55" s="12" t="str">
        <f>IF($C$59&gt;0,Table2456[[#This Row],['# of Participants]]/$C$59,"")</f>
        <v/>
      </c>
    </row>
    <row r="56" spans="2:4" ht="30">
      <c r="B56" s="1" t="s">
        <v>70</v>
      </c>
      <c r="D56" s="12" t="str">
        <f>IF($C$59&gt;0,Table2456[[#This Row],['# of Participants]]/$C$59,"")</f>
        <v/>
      </c>
    </row>
    <row r="57" spans="2:4">
      <c r="B57" s="1" t="s">
        <v>5</v>
      </c>
      <c r="D57" s="12" t="str">
        <f>IF($C$59&gt;0,Table2456[[#This Row],['# of Participants]]/$C$59,"")</f>
        <v/>
      </c>
    </row>
    <row r="58" spans="2:4">
      <c r="B58" s="1" t="s">
        <v>6</v>
      </c>
      <c r="D58" s="12" t="str">
        <f>IF($C$59&gt;0,Table2456[[#This Row],['# of Participants]]/$C$59,"")</f>
        <v/>
      </c>
    </row>
    <row r="59" spans="2:4">
      <c r="B59" s="8" t="s">
        <v>7</v>
      </c>
      <c r="C59" s="2">
        <f>SUM(C54:C58)</f>
        <v>0</v>
      </c>
    </row>
    <row r="61" spans="2:4">
      <c r="B61" s="33" t="s">
        <v>11</v>
      </c>
      <c r="C61" s="33"/>
      <c r="D61" s="33"/>
    </row>
    <row r="62" spans="2:4">
      <c r="B62" s="1" t="s">
        <v>0</v>
      </c>
      <c r="C62" s="4" t="s">
        <v>1</v>
      </c>
      <c r="D62" s="4" t="s">
        <v>2</v>
      </c>
    </row>
    <row r="63" spans="2:4">
      <c r="B63" s="5" t="s">
        <v>3</v>
      </c>
      <c r="D63" s="12" t="str">
        <f>IF($C$68&gt;0,Table24567[[#This Row],['# of Participants]]/$C$68,"")</f>
        <v/>
      </c>
    </row>
    <row r="64" spans="2:4">
      <c r="B64" s="1" t="s">
        <v>4</v>
      </c>
      <c r="D64" s="12" t="str">
        <f>IF($C$68&gt;0,Table24567[[#This Row],['# of Participants]]/$C$68,"")</f>
        <v/>
      </c>
    </row>
    <row r="65" spans="2:4" ht="30">
      <c r="B65" s="1" t="s">
        <v>70</v>
      </c>
      <c r="D65" s="12" t="str">
        <f>IF($C$68&gt;0,Table24567[[#This Row],['# of Participants]]/$C$68,"")</f>
        <v/>
      </c>
    </row>
    <row r="66" spans="2:4">
      <c r="B66" s="1" t="s">
        <v>5</v>
      </c>
      <c r="D66" s="12" t="str">
        <f>IF($C$68&gt;0,Table24567[[#This Row],['# of Participants]]/$C$68,"")</f>
        <v/>
      </c>
    </row>
    <row r="67" spans="2:4">
      <c r="B67" s="1" t="s">
        <v>6</v>
      </c>
      <c r="D67" s="12" t="str">
        <f>IF($C$68&gt;0,Table24567[[#This Row],['# of Participants]]/$C$68,"")</f>
        <v/>
      </c>
    </row>
    <row r="68" spans="2:4">
      <c r="B68" s="8" t="s">
        <v>7</v>
      </c>
      <c r="C68" s="2">
        <f>SUM(C63:C67)</f>
        <v>0</v>
      </c>
    </row>
    <row r="70" spans="2:4">
      <c r="B70" s="33" t="s">
        <v>62</v>
      </c>
      <c r="C70" s="33"/>
      <c r="D70" s="33"/>
    </row>
    <row r="71" spans="2:4">
      <c r="B71" s="1" t="s">
        <v>0</v>
      </c>
      <c r="C71" s="4" t="s">
        <v>1</v>
      </c>
      <c r="D71" s="4" t="s">
        <v>2</v>
      </c>
    </row>
    <row r="72" spans="2:4">
      <c r="B72" s="5" t="s">
        <v>3</v>
      </c>
      <c r="D72" s="12" t="str">
        <f>IF($C$77&gt;0,Table245678[[#This Row],['# of Participants]]/$C$77,"")</f>
        <v/>
      </c>
    </row>
    <row r="73" spans="2:4">
      <c r="B73" s="1" t="s">
        <v>4</v>
      </c>
      <c r="D73" s="12" t="str">
        <f>IF($C$77&gt;0,Table245678[[#This Row],['# of Participants]]/$C$77,"")</f>
        <v/>
      </c>
    </row>
    <row r="74" spans="2:4" ht="30">
      <c r="B74" s="1" t="s">
        <v>70</v>
      </c>
      <c r="D74" s="12" t="str">
        <f>IF($C$77&gt;0,Table245678[[#This Row],['# of Participants]]/$C$77,"")</f>
        <v/>
      </c>
    </row>
    <row r="75" spans="2:4">
      <c r="B75" s="1" t="s">
        <v>5</v>
      </c>
      <c r="D75" s="12" t="str">
        <f>IF($C$77&gt;0,Table245678[[#This Row],['# of Participants]]/$C$77,"")</f>
        <v/>
      </c>
    </row>
    <row r="76" spans="2:4">
      <c r="B76" s="1" t="s">
        <v>6</v>
      </c>
      <c r="D76" s="12" t="str">
        <f>IF($C$77&gt;0,Table245678[[#This Row],['# of Participants]]/$C$77,"")</f>
        <v/>
      </c>
    </row>
    <row r="77" spans="2:4">
      <c r="B77" s="8" t="s">
        <v>7</v>
      </c>
      <c r="C77" s="2">
        <f>SUM(C72:C76)</f>
        <v>0</v>
      </c>
    </row>
  </sheetData>
  <mergeCells count="9">
    <mergeCell ref="B43:D43"/>
    <mergeCell ref="B52:D52"/>
    <mergeCell ref="B61:D61"/>
    <mergeCell ref="B70:D70"/>
    <mergeCell ref="B16:D16"/>
    <mergeCell ref="B25:D25"/>
    <mergeCell ref="B4:E4"/>
    <mergeCell ref="B14:E14"/>
    <mergeCell ref="B34:D34"/>
  </mergeCells>
  <pageMargins left="0.75" right="0.75" top="1" bottom="1" header="0.5" footer="0.5"/>
  <pageSetup orientation="portrait" horizontalDpi="4294967292" verticalDpi="4294967292"/>
  <tableParts count="7">
    <tablePart r:id="rId1"/>
    <tablePart r:id="rId2"/>
    <tablePart r:id="rId3"/>
    <tablePart r:id="rId4"/>
    <tablePart r:id="rId5"/>
    <tablePart r:id="rId6"/>
    <tablePart r:id="rId7"/>
  </tablePart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7"/>
  <sheetViews>
    <sheetView workbookViewId="0">
      <selection activeCell="B1" sqref="B1"/>
    </sheetView>
  </sheetViews>
  <sheetFormatPr baseColWidth="10" defaultRowHeight="15" x14ac:dyDescent="0"/>
  <cols>
    <col min="1" max="1" width="2.33203125" style="1" customWidth="1"/>
    <col min="2" max="2" width="22" style="1" customWidth="1"/>
    <col min="3" max="3" width="20.33203125" style="1" customWidth="1"/>
    <col min="4" max="4" width="19.1640625" style="1" customWidth="1"/>
    <col min="5" max="16384" width="10.83203125" style="1"/>
  </cols>
  <sheetData>
    <row r="1" spans="2:5" ht="30">
      <c r="B1" s="28" t="s">
        <v>153</v>
      </c>
      <c r="C1" s="29" t="s">
        <v>106</v>
      </c>
    </row>
    <row r="2" spans="2:5">
      <c r="B2" s="25"/>
      <c r="C2" s="23"/>
    </row>
    <row r="3" spans="2:5">
      <c r="B3" s="3"/>
      <c r="C3" s="3"/>
    </row>
    <row r="4" spans="2:5" ht="35" customHeight="1">
      <c r="B4" s="33" t="s">
        <v>137</v>
      </c>
      <c r="C4" s="33"/>
      <c r="D4" s="33"/>
      <c r="E4" s="33"/>
    </row>
    <row r="5" spans="2:5">
      <c r="B5" s="9"/>
      <c r="C5" s="9"/>
      <c r="D5" s="9"/>
    </row>
    <row r="6" spans="2:5" ht="15" customHeight="1">
      <c r="B6" s="1" t="s">
        <v>0</v>
      </c>
      <c r="C6" s="4" t="s">
        <v>1</v>
      </c>
      <c r="D6" s="4" t="s">
        <v>2</v>
      </c>
    </row>
    <row r="7" spans="2:5">
      <c r="B7" s="5" t="s">
        <v>3</v>
      </c>
      <c r="C7" s="5"/>
      <c r="D7" s="10" t="str">
        <f>IF($C$12&gt;0,Table195[[#This Row],['# of Participants]]/$C$12,"")</f>
        <v/>
      </c>
    </row>
    <row r="8" spans="2:5">
      <c r="B8" s="1" t="s">
        <v>4</v>
      </c>
      <c r="D8" s="10" t="str">
        <f>IF($C$12&gt;0,Table195[[#This Row],['# of Participants]]/$C$12,"")</f>
        <v/>
      </c>
    </row>
    <row r="9" spans="2:5" ht="30" customHeight="1">
      <c r="B9" s="1" t="s">
        <v>70</v>
      </c>
      <c r="D9" s="10" t="str">
        <f>IF($C$12&gt;0,Table195[[#This Row],['# of Participants]]/$C$12,"")</f>
        <v/>
      </c>
    </row>
    <row r="10" spans="2:5">
      <c r="B10" s="1" t="s">
        <v>5</v>
      </c>
      <c r="D10" s="10" t="str">
        <f>IF($C$12&gt;0,Table195[[#This Row],['# of Participants]]/$C$12,"")</f>
        <v/>
      </c>
    </row>
    <row r="11" spans="2:5">
      <c r="B11" s="1" t="s">
        <v>6</v>
      </c>
      <c r="D11" s="10" t="str">
        <f>IF($C$12&gt;0,Table195[[#This Row],['# of Participants]]/$C$12,"")</f>
        <v/>
      </c>
    </row>
    <row r="12" spans="2:5">
      <c r="B12" s="8" t="s">
        <v>7</v>
      </c>
      <c r="C12" s="2">
        <f t="shared" ref="C12" si="0">SUM(C7:C11)</f>
        <v>0</v>
      </c>
    </row>
    <row r="13" spans="2:5">
      <c r="B13" s="8"/>
      <c r="C13" s="2"/>
    </row>
    <row r="14" spans="2:5" ht="32" customHeight="1">
      <c r="B14" s="33" t="s">
        <v>31</v>
      </c>
      <c r="C14" s="33"/>
      <c r="D14" s="33"/>
      <c r="E14" s="33"/>
    </row>
    <row r="15" spans="2:5">
      <c r="B15" s="9"/>
      <c r="C15" s="9"/>
      <c r="D15" s="9"/>
    </row>
    <row r="16" spans="2:5">
      <c r="B16" s="33" t="s">
        <v>138</v>
      </c>
      <c r="C16" s="33"/>
      <c r="D16" s="33"/>
    </row>
    <row r="17" spans="2:4">
      <c r="B17" s="1" t="s">
        <v>0</v>
      </c>
      <c r="C17" s="4" t="s">
        <v>1</v>
      </c>
      <c r="D17" s="4" t="s">
        <v>2</v>
      </c>
    </row>
    <row r="18" spans="2:4">
      <c r="B18" s="5" t="s">
        <v>3</v>
      </c>
      <c r="D18" s="12" t="str">
        <f>IF($C$23&gt;0,Table296[[#This Row],['# of Participants]]/$C$23,"")</f>
        <v/>
      </c>
    </row>
    <row r="19" spans="2:4">
      <c r="B19" s="1" t="s">
        <v>4</v>
      </c>
      <c r="D19" s="12" t="str">
        <f>IF($C$23&gt;0,Table296[[#This Row],['# of Participants]]/$C$23,"")</f>
        <v/>
      </c>
    </row>
    <row r="20" spans="2:4" ht="30">
      <c r="B20" s="1" t="s">
        <v>70</v>
      </c>
      <c r="D20" s="12" t="str">
        <f>IF($C$23&gt;0,Table296[[#This Row],['# of Participants]]/$C$23,"")</f>
        <v/>
      </c>
    </row>
    <row r="21" spans="2:4">
      <c r="B21" s="1" t="s">
        <v>5</v>
      </c>
      <c r="D21" s="12" t="str">
        <f>IF($C$23&gt;0,Table296[[#This Row],['# of Participants]]/$C$23,"")</f>
        <v/>
      </c>
    </row>
    <row r="22" spans="2:4">
      <c r="B22" s="1" t="s">
        <v>6</v>
      </c>
      <c r="D22" s="12" t="str">
        <f>IF($C$23&gt;0,Table296[[#This Row],['# of Participants]]/$C$23,"")</f>
        <v/>
      </c>
    </row>
    <row r="23" spans="2:4">
      <c r="B23" s="8" t="s">
        <v>7</v>
      </c>
      <c r="C23" s="2">
        <f>SUM(C18:C22)</f>
        <v>0</v>
      </c>
    </row>
    <row r="25" spans="2:4">
      <c r="B25" s="33" t="s">
        <v>139</v>
      </c>
      <c r="C25" s="33"/>
      <c r="D25" s="33"/>
    </row>
    <row r="26" spans="2:4">
      <c r="B26" s="1" t="s">
        <v>0</v>
      </c>
      <c r="C26" s="4" t="s">
        <v>1</v>
      </c>
      <c r="D26" s="4" t="s">
        <v>2</v>
      </c>
    </row>
    <row r="27" spans="2:4">
      <c r="B27" s="5" t="s">
        <v>3</v>
      </c>
      <c r="D27" s="12" t="str">
        <f>IF($C$32&gt;0,Table2497[[#This Row],['# of Participants]]/$C$32,"")</f>
        <v/>
      </c>
    </row>
    <row r="28" spans="2:4">
      <c r="B28" s="1" t="s">
        <v>4</v>
      </c>
      <c r="D28" s="12" t="str">
        <f>IF($C$32&gt;0,Table2497[[#This Row],['# of Participants]]/$C$32,"")</f>
        <v/>
      </c>
    </row>
    <row r="29" spans="2:4" ht="30">
      <c r="B29" s="1" t="s">
        <v>70</v>
      </c>
      <c r="D29" s="12" t="str">
        <f>IF($C$32&gt;0,Table2497[[#This Row],['# of Participants]]/$C$32,"")</f>
        <v/>
      </c>
    </row>
    <row r="30" spans="2:4">
      <c r="B30" s="1" t="s">
        <v>5</v>
      </c>
      <c r="D30" s="12" t="str">
        <f>IF($C$32&gt;0,Table2497[[#This Row],['# of Participants]]/$C$32,"")</f>
        <v/>
      </c>
    </row>
    <row r="31" spans="2:4">
      <c r="B31" s="1" t="s">
        <v>6</v>
      </c>
      <c r="D31" s="12" t="str">
        <f>IF($C$32&gt;0,Table2497[[#This Row],['# of Participants]]/$C$32,"")</f>
        <v/>
      </c>
    </row>
    <row r="32" spans="2:4">
      <c r="B32" s="8" t="s">
        <v>7</v>
      </c>
      <c r="C32" s="2">
        <f>SUM(C27:C31)</f>
        <v>0</v>
      </c>
    </row>
    <row r="34" spans="2:4" ht="15" customHeight="1">
      <c r="B34" s="34" t="s">
        <v>140</v>
      </c>
      <c r="C34" s="34"/>
      <c r="D34" s="34"/>
    </row>
    <row r="35" spans="2:4" ht="16" thickBot="1">
      <c r="B35" s="13" t="s">
        <v>0</v>
      </c>
      <c r="C35" s="14" t="s">
        <v>1</v>
      </c>
      <c r="D35" s="15" t="s">
        <v>2</v>
      </c>
    </row>
    <row r="36" spans="2:4" ht="16" thickTop="1">
      <c r="B36" s="11" t="s">
        <v>3</v>
      </c>
      <c r="C36" s="16"/>
      <c r="D36" s="17" t="str">
        <f>IF($C$41&gt;0,C36/$C$41,"")</f>
        <v/>
      </c>
    </row>
    <row r="37" spans="2:4">
      <c r="B37" s="18" t="s">
        <v>4</v>
      </c>
      <c r="C37" s="19"/>
      <c r="D37" s="32" t="str">
        <f t="shared" ref="D37:D40" si="1">IF($C$41&gt;0,C37/$C$41,"")</f>
        <v/>
      </c>
    </row>
    <row r="38" spans="2:4" ht="30">
      <c r="B38" s="11" t="s">
        <v>70</v>
      </c>
      <c r="C38" s="16"/>
      <c r="D38" s="17" t="str">
        <f t="shared" si="1"/>
        <v/>
      </c>
    </row>
    <row r="39" spans="2:4">
      <c r="B39" s="18" t="s">
        <v>5</v>
      </c>
      <c r="C39" s="19"/>
      <c r="D39" s="32" t="str">
        <f t="shared" si="1"/>
        <v/>
      </c>
    </row>
    <row r="40" spans="2:4">
      <c r="B40" s="11" t="s">
        <v>6</v>
      </c>
      <c r="C40" s="16"/>
      <c r="D40" s="17" t="str">
        <f t="shared" si="1"/>
        <v/>
      </c>
    </row>
    <row r="41" spans="2:4">
      <c r="B41" s="20" t="s">
        <v>7</v>
      </c>
      <c r="C41" s="27">
        <f>SUM(C36:C40)</f>
        <v>0</v>
      </c>
      <c r="D41" s="22"/>
    </row>
    <row r="43" spans="2:4">
      <c r="B43" s="33" t="s">
        <v>141</v>
      </c>
      <c r="C43" s="33"/>
      <c r="D43" s="33"/>
    </row>
    <row r="44" spans="2:4">
      <c r="B44" s="1" t="s">
        <v>0</v>
      </c>
      <c r="C44" s="4" t="s">
        <v>1</v>
      </c>
      <c r="D44" s="4" t="s">
        <v>2</v>
      </c>
    </row>
    <row r="45" spans="2:4">
      <c r="B45" s="5" t="s">
        <v>3</v>
      </c>
      <c r="D45" s="12" t="str">
        <f>IF($C$50&gt;0,Table24598[[#This Row],['# of Participants]]/$C$50,"")</f>
        <v/>
      </c>
    </row>
    <row r="46" spans="2:4">
      <c r="B46" s="1" t="s">
        <v>4</v>
      </c>
      <c r="D46" s="12" t="str">
        <f>IF($C$50&gt;0,Table24598[[#This Row],['# of Participants]]/$C$50,"")</f>
        <v/>
      </c>
    </row>
    <row r="47" spans="2:4" ht="30">
      <c r="B47" s="1" t="s">
        <v>70</v>
      </c>
      <c r="D47" s="12" t="str">
        <f>IF($C$50&gt;0,Table24598[[#This Row],['# of Participants]]/$C$50,"")</f>
        <v/>
      </c>
    </row>
    <row r="48" spans="2:4">
      <c r="B48" s="1" t="s">
        <v>5</v>
      </c>
      <c r="D48" s="12" t="str">
        <f>IF($C$50&gt;0,Table24598[[#This Row],['# of Participants]]/$C$50,"")</f>
        <v/>
      </c>
    </row>
    <row r="49" spans="2:4">
      <c r="B49" s="1" t="s">
        <v>6</v>
      </c>
      <c r="D49" s="12" t="str">
        <f>IF($C$50&gt;0,Table24598[[#This Row],['# of Participants]]/$C$50,"")</f>
        <v/>
      </c>
    </row>
    <row r="50" spans="2:4">
      <c r="B50" s="8" t="s">
        <v>7</v>
      </c>
      <c r="C50" s="2">
        <f>SUM(C45:C49)</f>
        <v>0</v>
      </c>
    </row>
    <row r="52" spans="2:4">
      <c r="B52" s="33" t="s">
        <v>142</v>
      </c>
      <c r="C52" s="33"/>
      <c r="D52" s="33"/>
    </row>
    <row r="53" spans="2:4">
      <c r="B53" s="1" t="s">
        <v>0</v>
      </c>
      <c r="C53" s="4" t="s">
        <v>1</v>
      </c>
      <c r="D53" s="4" t="s">
        <v>2</v>
      </c>
    </row>
    <row r="54" spans="2:4">
      <c r="B54" s="5" t="s">
        <v>3</v>
      </c>
      <c r="D54" s="12" t="str">
        <f>IF($C$59&gt;0,Table245699[[#This Row],['# of Participants]]/$C$59,"")</f>
        <v/>
      </c>
    </row>
    <row r="55" spans="2:4">
      <c r="B55" s="1" t="s">
        <v>4</v>
      </c>
      <c r="D55" s="12" t="str">
        <f>IF($C$59&gt;0,Table245699[[#This Row],['# of Participants]]/$C$59,"")</f>
        <v/>
      </c>
    </row>
    <row r="56" spans="2:4" ht="30">
      <c r="B56" s="1" t="s">
        <v>70</v>
      </c>
      <c r="D56" s="12" t="str">
        <f>IF($C$59&gt;0,Table245699[[#This Row],['# of Participants]]/$C$59,"")</f>
        <v/>
      </c>
    </row>
    <row r="57" spans="2:4">
      <c r="B57" s="1" t="s">
        <v>5</v>
      </c>
      <c r="D57" s="12" t="str">
        <f>IF($C$59&gt;0,Table245699[[#This Row],['# of Participants]]/$C$59,"")</f>
        <v/>
      </c>
    </row>
    <row r="58" spans="2:4">
      <c r="B58" s="1" t="s">
        <v>6</v>
      </c>
      <c r="D58" s="12" t="str">
        <f>IF($C$59&gt;0,Table245699[[#This Row],['# of Participants]]/$C$59,"")</f>
        <v/>
      </c>
    </row>
    <row r="59" spans="2:4">
      <c r="B59" s="8" t="s">
        <v>7</v>
      </c>
      <c r="C59" s="2">
        <f>SUM(C54:C58)</f>
        <v>0</v>
      </c>
    </row>
    <row r="61" spans="2:4">
      <c r="B61" s="33" t="s">
        <v>143</v>
      </c>
      <c r="C61" s="33"/>
      <c r="D61" s="33"/>
    </row>
    <row r="62" spans="2:4">
      <c r="B62" s="1" t="s">
        <v>0</v>
      </c>
      <c r="C62" s="4" t="s">
        <v>1</v>
      </c>
      <c r="D62" s="4" t="s">
        <v>2</v>
      </c>
    </row>
    <row r="63" spans="2:4">
      <c r="B63" s="5" t="s">
        <v>3</v>
      </c>
      <c r="D63" s="12" t="str">
        <f>IF($C$68&gt;0,Table24567100[[#This Row],['# of Participants]]/$C$68,"")</f>
        <v/>
      </c>
    </row>
    <row r="64" spans="2:4">
      <c r="B64" s="1" t="s">
        <v>4</v>
      </c>
      <c r="D64" s="12" t="str">
        <f>IF($C$68&gt;0,Table24567100[[#This Row],['# of Participants]]/$C$68,"")</f>
        <v/>
      </c>
    </row>
    <row r="65" spans="2:4" ht="30">
      <c r="B65" s="1" t="s">
        <v>70</v>
      </c>
      <c r="D65" s="12" t="str">
        <f>IF($C$68&gt;0,Table24567100[[#This Row],['# of Participants]]/$C$68,"")</f>
        <v/>
      </c>
    </row>
    <row r="66" spans="2:4">
      <c r="B66" s="1" t="s">
        <v>5</v>
      </c>
      <c r="D66" s="12" t="str">
        <f>IF($C$68&gt;0,Table24567100[[#This Row],['# of Participants]]/$C$68,"")</f>
        <v/>
      </c>
    </row>
    <row r="67" spans="2:4">
      <c r="B67" s="1" t="s">
        <v>6</v>
      </c>
      <c r="D67" s="12" t="str">
        <f>IF($C$68&gt;0,Table24567100[[#This Row],['# of Participants]]/$C$68,"")</f>
        <v/>
      </c>
    </row>
    <row r="68" spans="2:4">
      <c r="B68" s="8" t="s">
        <v>7</v>
      </c>
      <c r="C68" s="2">
        <f>SUM(C63:C67)</f>
        <v>0</v>
      </c>
    </row>
    <row r="70" spans="2:4">
      <c r="B70" s="33" t="s">
        <v>144</v>
      </c>
      <c r="C70" s="33"/>
      <c r="D70" s="33"/>
    </row>
    <row r="71" spans="2:4">
      <c r="B71" s="1" t="s">
        <v>0</v>
      </c>
      <c r="C71" s="4" t="s">
        <v>1</v>
      </c>
      <c r="D71" s="4" t="s">
        <v>2</v>
      </c>
    </row>
    <row r="72" spans="2:4">
      <c r="B72" s="5" t="s">
        <v>3</v>
      </c>
      <c r="D72" s="12" t="str">
        <f>IF($C$77&gt;0,Table245678101[[#This Row],['# of Participants]]/$C$77,"")</f>
        <v/>
      </c>
    </row>
    <row r="73" spans="2:4">
      <c r="B73" s="1" t="s">
        <v>4</v>
      </c>
      <c r="D73" s="12" t="str">
        <f>IF($C$77&gt;0,Table245678101[[#This Row],['# of Participants]]/$C$77,"")</f>
        <v/>
      </c>
    </row>
    <row r="74" spans="2:4" ht="30">
      <c r="B74" s="1" t="s">
        <v>70</v>
      </c>
      <c r="D74" s="12" t="str">
        <f>IF($C$77&gt;0,Table245678101[[#This Row],['# of Participants]]/$C$77,"")</f>
        <v/>
      </c>
    </row>
    <row r="75" spans="2:4">
      <c r="B75" s="1" t="s">
        <v>5</v>
      </c>
      <c r="D75" s="12" t="str">
        <f>IF($C$77&gt;0,Table245678101[[#This Row],['# of Participants]]/$C$77,"")</f>
        <v/>
      </c>
    </row>
    <row r="76" spans="2:4">
      <c r="B76" s="1" t="s">
        <v>6</v>
      </c>
      <c r="D76" s="12" t="str">
        <f>IF($C$77&gt;0,Table245678101[[#This Row],['# of Participants]]/$C$77,"")</f>
        <v/>
      </c>
    </row>
    <row r="77" spans="2:4">
      <c r="B77" s="8" t="s">
        <v>7</v>
      </c>
      <c r="C77" s="2">
        <f>SUM(C72:C76)</f>
        <v>0</v>
      </c>
    </row>
  </sheetData>
  <mergeCells count="9">
    <mergeCell ref="B52:D52"/>
    <mergeCell ref="B61:D61"/>
    <mergeCell ref="B70:D70"/>
    <mergeCell ref="B4:E4"/>
    <mergeCell ref="B14:E14"/>
    <mergeCell ref="B16:D16"/>
    <mergeCell ref="B25:D25"/>
    <mergeCell ref="B34:D34"/>
    <mergeCell ref="B43:D43"/>
  </mergeCells>
  <pageMargins left="0.75" right="0.75" top="1" bottom="1" header="0.5" footer="0.5"/>
  <pageSetup orientation="portrait" horizontalDpi="4294967292" verticalDpi="4294967292"/>
  <tableParts count="7">
    <tablePart r:id="rId1"/>
    <tablePart r:id="rId2"/>
    <tablePart r:id="rId3"/>
    <tablePart r:id="rId4"/>
    <tablePart r:id="rId5"/>
    <tablePart r:id="rId6"/>
    <tablePart r:id="rId7"/>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7"/>
  <sheetViews>
    <sheetView workbookViewId="0">
      <selection activeCell="B1" sqref="B1"/>
    </sheetView>
  </sheetViews>
  <sheetFormatPr baseColWidth="10" defaultRowHeight="15" x14ac:dyDescent="0"/>
  <cols>
    <col min="1" max="1" width="2.33203125" style="1" customWidth="1"/>
    <col min="2" max="2" width="21" style="1" customWidth="1"/>
    <col min="3" max="3" width="20.33203125" style="1" customWidth="1"/>
    <col min="4" max="4" width="19.1640625" style="1" customWidth="1"/>
    <col min="5" max="16384" width="10.83203125" style="1"/>
  </cols>
  <sheetData>
    <row r="1" spans="2:5" ht="30">
      <c r="B1" s="28" t="s">
        <v>146</v>
      </c>
      <c r="C1" s="29" t="s">
        <v>106</v>
      </c>
    </row>
    <row r="2" spans="2:5">
      <c r="B2" s="25"/>
      <c r="C2" s="23"/>
    </row>
    <row r="3" spans="2:5">
      <c r="B3" s="3"/>
      <c r="C3" s="3"/>
    </row>
    <row r="4" spans="2:5" ht="35" customHeight="1">
      <c r="B4" s="33" t="s">
        <v>32</v>
      </c>
      <c r="C4" s="33"/>
      <c r="D4" s="33"/>
      <c r="E4" s="33"/>
    </row>
    <row r="5" spans="2:5">
      <c r="B5" s="9"/>
      <c r="C5" s="9"/>
      <c r="D5" s="9"/>
    </row>
    <row r="6" spans="2:5" ht="15" customHeight="1">
      <c r="B6" s="1" t="s">
        <v>0</v>
      </c>
      <c r="C6" s="4" t="s">
        <v>1</v>
      </c>
      <c r="D6" s="4" t="s">
        <v>2</v>
      </c>
    </row>
    <row r="7" spans="2:5">
      <c r="B7" s="5" t="s">
        <v>3</v>
      </c>
      <c r="C7" s="5"/>
      <c r="D7" s="10" t="str">
        <f>IF($C$12&gt;0,Table19[[#This Row],['# of Participants]]/$C$12,"")</f>
        <v/>
      </c>
    </row>
    <row r="8" spans="2:5">
      <c r="B8" s="1" t="s">
        <v>4</v>
      </c>
      <c r="D8" s="10" t="str">
        <f>IF($C$12&gt;0,Table19[[#This Row],['# of Participants]]/$C$12,"")</f>
        <v/>
      </c>
    </row>
    <row r="9" spans="2:5" ht="30" customHeight="1">
      <c r="B9" s="1" t="s">
        <v>70</v>
      </c>
      <c r="D9" s="10" t="str">
        <f>IF($C$12&gt;0,Table19[[#This Row],['# of Participants]]/$C$12,"")</f>
        <v/>
      </c>
    </row>
    <row r="10" spans="2:5">
      <c r="B10" s="1" t="s">
        <v>5</v>
      </c>
      <c r="D10" s="10" t="str">
        <f>IF($C$12&gt;0,Table19[[#This Row],['# of Participants]]/$C$12,"")</f>
        <v/>
      </c>
    </row>
    <row r="11" spans="2:5">
      <c r="B11" s="1" t="s">
        <v>6</v>
      </c>
      <c r="D11" s="10" t="str">
        <f>IF($C$12&gt;0,Table19[[#This Row],['# of Participants]]/$C$12,"")</f>
        <v/>
      </c>
    </row>
    <row r="12" spans="2:5">
      <c r="B12" s="8" t="s">
        <v>7</v>
      </c>
      <c r="C12" s="2">
        <f t="shared" ref="C12" si="0">SUM(C7:C11)</f>
        <v>0</v>
      </c>
    </row>
    <row r="13" spans="2:5">
      <c r="B13" s="8"/>
      <c r="C13" s="2"/>
    </row>
    <row r="14" spans="2:5" ht="32" customHeight="1">
      <c r="B14" s="33" t="s">
        <v>31</v>
      </c>
      <c r="C14" s="33"/>
      <c r="D14" s="33"/>
      <c r="E14" s="33"/>
    </row>
    <row r="15" spans="2:5">
      <c r="B15" s="9"/>
      <c r="C15" s="9"/>
      <c r="D15" s="9"/>
    </row>
    <row r="16" spans="2:5">
      <c r="B16" s="33" t="s">
        <v>12</v>
      </c>
      <c r="C16" s="33"/>
      <c r="D16" s="33"/>
    </row>
    <row r="17" spans="2:4">
      <c r="B17" s="1" t="s">
        <v>0</v>
      </c>
      <c r="C17" s="4" t="s">
        <v>1</v>
      </c>
      <c r="D17" s="4" t="s">
        <v>2</v>
      </c>
    </row>
    <row r="18" spans="2:4">
      <c r="B18" s="5" t="s">
        <v>3</v>
      </c>
      <c r="D18" s="12" t="str">
        <f>IF($C$23&gt;0,Table210[[#This Row],['# of Participants]]/$C$23,"")</f>
        <v/>
      </c>
    </row>
    <row r="19" spans="2:4">
      <c r="B19" s="1" t="s">
        <v>4</v>
      </c>
      <c r="D19" s="12" t="str">
        <f>IF($C$23&gt;0,Table210[[#This Row],['# of Participants]]/$C$23,"")</f>
        <v/>
      </c>
    </row>
    <row r="20" spans="2:4" ht="30">
      <c r="B20" s="1" t="s">
        <v>70</v>
      </c>
      <c r="D20" s="12" t="str">
        <f>IF($C$23&gt;0,Table210[[#This Row],['# of Participants]]/$C$23,"")</f>
        <v/>
      </c>
    </row>
    <row r="21" spans="2:4">
      <c r="B21" s="1" t="s">
        <v>5</v>
      </c>
      <c r="D21" s="12" t="str">
        <f>IF($C$23&gt;0,Table210[[#This Row],['# of Participants]]/$C$23,"")</f>
        <v/>
      </c>
    </row>
    <row r="22" spans="2:4">
      <c r="B22" s="1" t="s">
        <v>6</v>
      </c>
      <c r="D22" s="12" t="str">
        <f>IF($C$23&gt;0,Table210[[#This Row],['# of Participants]]/$C$23,"")</f>
        <v/>
      </c>
    </row>
    <row r="23" spans="2:4">
      <c r="B23" s="8" t="s">
        <v>7</v>
      </c>
      <c r="C23" s="2">
        <f>SUM(C18:C22)</f>
        <v>0</v>
      </c>
    </row>
    <row r="25" spans="2:4">
      <c r="B25" s="33" t="s">
        <v>13</v>
      </c>
      <c r="C25" s="33"/>
      <c r="D25" s="33"/>
    </row>
    <row r="26" spans="2:4">
      <c r="B26" s="1" t="s">
        <v>0</v>
      </c>
      <c r="C26" s="4" t="s">
        <v>1</v>
      </c>
      <c r="D26" s="4" t="s">
        <v>2</v>
      </c>
    </row>
    <row r="27" spans="2:4">
      <c r="B27" s="5" t="s">
        <v>3</v>
      </c>
      <c r="D27" s="12" t="str">
        <f>IF($C$32&gt;0,Table2411[[#This Row],['# of Participants]]/$C$32,"")</f>
        <v/>
      </c>
    </row>
    <row r="28" spans="2:4">
      <c r="B28" s="1" t="s">
        <v>4</v>
      </c>
      <c r="D28" s="12" t="str">
        <f>IF($C$32&gt;0,Table2411[[#This Row],['# of Participants]]/$C$32,"")</f>
        <v/>
      </c>
    </row>
    <row r="29" spans="2:4" ht="30">
      <c r="B29" s="1" t="s">
        <v>70</v>
      </c>
      <c r="D29" s="12" t="str">
        <f>IF($C$32&gt;0,Table2411[[#This Row],['# of Participants]]/$C$32,"")</f>
        <v/>
      </c>
    </row>
    <row r="30" spans="2:4">
      <c r="B30" s="1" t="s">
        <v>5</v>
      </c>
      <c r="D30" s="12" t="str">
        <f>IF($C$32&gt;0,Table2411[[#This Row],['# of Participants]]/$C$32,"")</f>
        <v/>
      </c>
    </row>
    <row r="31" spans="2:4">
      <c r="B31" s="1" t="s">
        <v>6</v>
      </c>
      <c r="D31" s="12" t="str">
        <f>IF($C$32&gt;0,Table2411[[#This Row],['# of Participants]]/$C$32,"")</f>
        <v/>
      </c>
    </row>
    <row r="32" spans="2:4">
      <c r="B32" s="8" t="s">
        <v>7</v>
      </c>
      <c r="C32" s="2">
        <f>SUM(C27:C31)</f>
        <v>0</v>
      </c>
    </row>
    <row r="34" spans="2:4" ht="15" customHeight="1">
      <c r="B34" s="34" t="s">
        <v>16</v>
      </c>
      <c r="C34" s="34"/>
      <c r="D34" s="34"/>
    </row>
    <row r="35" spans="2:4" ht="16" thickBot="1">
      <c r="B35" s="13" t="s">
        <v>0</v>
      </c>
      <c r="C35" s="14" t="s">
        <v>1</v>
      </c>
      <c r="D35" s="15" t="s">
        <v>2</v>
      </c>
    </row>
    <row r="36" spans="2:4" ht="16" thickTop="1">
      <c r="B36" s="11" t="s">
        <v>3</v>
      </c>
      <c r="C36" s="16"/>
      <c r="D36" s="17" t="str">
        <f>IF($C$41&gt;0,C36/$C$41,"")</f>
        <v/>
      </c>
    </row>
    <row r="37" spans="2:4">
      <c r="B37" s="18" t="s">
        <v>4</v>
      </c>
      <c r="C37" s="19"/>
      <c r="D37" s="32" t="str">
        <f t="shared" ref="D37:D40" si="1">IF($C$41&gt;0,C37/$C$41,"")</f>
        <v/>
      </c>
    </row>
    <row r="38" spans="2:4" ht="30">
      <c r="B38" s="11" t="s">
        <v>70</v>
      </c>
      <c r="C38" s="16"/>
      <c r="D38" s="17" t="str">
        <f t="shared" si="1"/>
        <v/>
      </c>
    </row>
    <row r="39" spans="2:4">
      <c r="B39" s="18" t="s">
        <v>5</v>
      </c>
      <c r="C39" s="19"/>
      <c r="D39" s="32" t="str">
        <f t="shared" si="1"/>
        <v/>
      </c>
    </row>
    <row r="40" spans="2:4">
      <c r="B40" s="11" t="s">
        <v>6</v>
      </c>
      <c r="C40" s="16"/>
      <c r="D40" s="17" t="str">
        <f t="shared" si="1"/>
        <v/>
      </c>
    </row>
    <row r="41" spans="2:4">
      <c r="B41" s="20" t="s">
        <v>7</v>
      </c>
      <c r="C41" s="27">
        <f>SUM(C36:C40)</f>
        <v>0</v>
      </c>
      <c r="D41" s="22"/>
    </row>
    <row r="43" spans="2:4">
      <c r="B43" s="33" t="s">
        <v>17</v>
      </c>
      <c r="C43" s="33"/>
      <c r="D43" s="33"/>
    </row>
    <row r="44" spans="2:4">
      <c r="B44" s="1" t="s">
        <v>0</v>
      </c>
      <c r="C44" s="4" t="s">
        <v>1</v>
      </c>
      <c r="D44" s="4" t="s">
        <v>2</v>
      </c>
    </row>
    <row r="45" spans="2:4">
      <c r="B45" s="5" t="s">
        <v>3</v>
      </c>
      <c r="D45" s="12" t="str">
        <f>IF($C$50&gt;0,Table24512[[#This Row],['# of Participants]]/$C$50,"")</f>
        <v/>
      </c>
    </row>
    <row r="46" spans="2:4">
      <c r="B46" s="1" t="s">
        <v>4</v>
      </c>
      <c r="D46" s="12" t="str">
        <f>IF($C$50&gt;0,Table24512[[#This Row],['# of Participants]]/$C$50,"")</f>
        <v/>
      </c>
    </row>
    <row r="47" spans="2:4" ht="30">
      <c r="B47" s="1" t="s">
        <v>70</v>
      </c>
      <c r="D47" s="12" t="str">
        <f>IF($C$50&gt;0,Table24512[[#This Row],['# of Participants]]/$C$50,"")</f>
        <v/>
      </c>
    </row>
    <row r="48" spans="2:4">
      <c r="B48" s="1" t="s">
        <v>5</v>
      </c>
      <c r="D48" s="12" t="str">
        <f>IF($C$50&gt;0,Table24512[[#This Row],['# of Participants]]/$C$50,"")</f>
        <v/>
      </c>
    </row>
    <row r="49" spans="2:4">
      <c r="B49" s="1" t="s">
        <v>6</v>
      </c>
      <c r="D49" s="12" t="str">
        <f>IF($C$50&gt;0,Table24512[[#This Row],['# of Participants]]/$C$50,"")</f>
        <v/>
      </c>
    </row>
    <row r="50" spans="2:4">
      <c r="B50" s="8" t="s">
        <v>7</v>
      </c>
      <c r="C50" s="2">
        <f>SUM(C45:C49)</f>
        <v>0</v>
      </c>
    </row>
    <row r="52" spans="2:4">
      <c r="B52" s="33" t="s">
        <v>18</v>
      </c>
      <c r="C52" s="33"/>
      <c r="D52" s="33"/>
    </row>
    <row r="53" spans="2:4">
      <c r="B53" s="1" t="s">
        <v>0</v>
      </c>
      <c r="C53" s="4" t="s">
        <v>1</v>
      </c>
      <c r="D53" s="4" t="s">
        <v>2</v>
      </c>
    </row>
    <row r="54" spans="2:4">
      <c r="B54" s="5" t="s">
        <v>3</v>
      </c>
      <c r="D54" s="12" t="str">
        <f>IF($C$59&gt;0,Table245613[[#This Row],['# of Participants]]/$C$59,"")</f>
        <v/>
      </c>
    </row>
    <row r="55" spans="2:4">
      <c r="B55" s="1" t="s">
        <v>4</v>
      </c>
      <c r="D55" s="12" t="str">
        <f>IF($C$59&gt;0,Table245613[[#This Row],['# of Participants]]/$C$59,"")</f>
        <v/>
      </c>
    </row>
    <row r="56" spans="2:4" ht="30">
      <c r="B56" s="1" t="s">
        <v>70</v>
      </c>
      <c r="D56" s="12" t="str">
        <f>IF($C$59&gt;0,Table245613[[#This Row],['# of Participants]]/$C$59,"")</f>
        <v/>
      </c>
    </row>
    <row r="57" spans="2:4">
      <c r="B57" s="1" t="s">
        <v>5</v>
      </c>
      <c r="D57" s="12" t="str">
        <f>IF($C$59&gt;0,Table245613[[#This Row],['# of Participants]]/$C$59,"")</f>
        <v/>
      </c>
    </row>
    <row r="58" spans="2:4">
      <c r="B58" s="1" t="s">
        <v>6</v>
      </c>
      <c r="D58" s="12" t="str">
        <f>IF($C$59&gt;0,Table245613[[#This Row],['# of Participants]]/$C$59,"")</f>
        <v/>
      </c>
    </row>
    <row r="59" spans="2:4">
      <c r="B59" s="8" t="s">
        <v>7</v>
      </c>
      <c r="C59" s="2">
        <f>SUM(C54:C58)</f>
        <v>0</v>
      </c>
    </row>
    <row r="61" spans="2:4">
      <c r="B61" s="33" t="s">
        <v>19</v>
      </c>
      <c r="C61" s="33"/>
      <c r="D61" s="33"/>
    </row>
    <row r="62" spans="2:4">
      <c r="B62" s="1" t="s">
        <v>0</v>
      </c>
      <c r="C62" s="4" t="s">
        <v>1</v>
      </c>
      <c r="D62" s="4" t="s">
        <v>2</v>
      </c>
    </row>
    <row r="63" spans="2:4">
      <c r="B63" s="5" t="s">
        <v>3</v>
      </c>
      <c r="D63" s="12" t="str">
        <f>IF($C$68&gt;0,Table2456714[[#This Row],['# of Participants]]/$C$68,"")</f>
        <v/>
      </c>
    </row>
    <row r="64" spans="2:4">
      <c r="B64" s="1" t="s">
        <v>4</v>
      </c>
      <c r="D64" s="12" t="str">
        <f>IF($C$68&gt;0,Table2456714[[#This Row],['# of Participants]]/$C$68,"")</f>
        <v/>
      </c>
    </row>
    <row r="65" spans="2:4" ht="30">
      <c r="B65" s="1" t="s">
        <v>70</v>
      </c>
      <c r="D65" s="12" t="str">
        <f>IF($C$68&gt;0,Table2456714[[#This Row],['# of Participants]]/$C$68,"")</f>
        <v/>
      </c>
    </row>
    <row r="66" spans="2:4">
      <c r="B66" s="1" t="s">
        <v>5</v>
      </c>
      <c r="D66" s="12" t="str">
        <f>IF($C$68&gt;0,Table2456714[[#This Row],['# of Participants]]/$C$68,"")</f>
        <v/>
      </c>
    </row>
    <row r="67" spans="2:4">
      <c r="B67" s="1" t="s">
        <v>6</v>
      </c>
      <c r="D67" s="12" t="str">
        <f>IF($C$68&gt;0,Table2456714[[#This Row],['# of Participants]]/$C$68,"")</f>
        <v/>
      </c>
    </row>
    <row r="68" spans="2:4">
      <c r="B68" s="8" t="s">
        <v>7</v>
      </c>
      <c r="C68" s="2">
        <f>SUM(C63:C67)</f>
        <v>0</v>
      </c>
    </row>
    <row r="70" spans="2:4">
      <c r="B70" s="33" t="s">
        <v>20</v>
      </c>
      <c r="C70" s="33"/>
      <c r="D70" s="33"/>
    </row>
    <row r="71" spans="2:4">
      <c r="B71" s="1" t="s">
        <v>0</v>
      </c>
      <c r="C71" s="4" t="s">
        <v>1</v>
      </c>
      <c r="D71" s="4" t="s">
        <v>2</v>
      </c>
    </row>
    <row r="72" spans="2:4">
      <c r="B72" s="5" t="s">
        <v>3</v>
      </c>
      <c r="D72" s="12" t="str">
        <f>IF($C$77&gt;0,Table24567815[[#This Row],['# of Participants]]/$C$77,"")</f>
        <v/>
      </c>
    </row>
    <row r="73" spans="2:4">
      <c r="B73" s="1" t="s">
        <v>4</v>
      </c>
      <c r="D73" s="12" t="str">
        <f>IF($C$77&gt;0,Table24567815[[#This Row],['# of Participants]]/$C$77,"")</f>
        <v/>
      </c>
    </row>
    <row r="74" spans="2:4" ht="30">
      <c r="B74" s="1" t="s">
        <v>70</v>
      </c>
      <c r="D74" s="12" t="str">
        <f>IF($C$77&gt;0,Table24567815[[#This Row],['# of Participants]]/$C$77,"")</f>
        <v/>
      </c>
    </row>
    <row r="75" spans="2:4">
      <c r="B75" s="1" t="s">
        <v>5</v>
      </c>
      <c r="D75" s="12" t="str">
        <f>IF($C$77&gt;0,Table24567815[[#This Row],['# of Participants]]/$C$77,"")</f>
        <v/>
      </c>
    </row>
    <row r="76" spans="2:4">
      <c r="B76" s="1" t="s">
        <v>6</v>
      </c>
      <c r="D76" s="12" t="str">
        <f>IF($C$77&gt;0,Table24567815[[#This Row],['# of Participants]]/$C$77,"")</f>
        <v/>
      </c>
    </row>
    <row r="77" spans="2:4">
      <c r="B77" s="8" t="s">
        <v>7</v>
      </c>
      <c r="C77" s="2">
        <f>SUM(C72:C76)</f>
        <v>0</v>
      </c>
    </row>
  </sheetData>
  <mergeCells count="9">
    <mergeCell ref="B52:D52"/>
    <mergeCell ref="B61:D61"/>
    <mergeCell ref="B70:D70"/>
    <mergeCell ref="B4:E4"/>
    <mergeCell ref="B14:E14"/>
    <mergeCell ref="B16:D16"/>
    <mergeCell ref="B25:D25"/>
    <mergeCell ref="B34:D34"/>
    <mergeCell ref="B43:D43"/>
  </mergeCells>
  <pageMargins left="0.75" right="0.75" top="1" bottom="1" header="0.5" footer="0.5"/>
  <pageSetup orientation="portrait" horizontalDpi="4294967292" verticalDpi="4294967292"/>
  <tableParts count="7">
    <tablePart r:id="rId1"/>
    <tablePart r:id="rId2"/>
    <tablePart r:id="rId3"/>
    <tablePart r:id="rId4"/>
    <tablePart r:id="rId5"/>
    <tablePart r:id="rId6"/>
    <tablePart r:id="rId7"/>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7"/>
  <sheetViews>
    <sheetView workbookViewId="0">
      <selection activeCell="B1" sqref="B1"/>
    </sheetView>
  </sheetViews>
  <sheetFormatPr baseColWidth="10" defaultRowHeight="15" x14ac:dyDescent="0"/>
  <cols>
    <col min="1" max="1" width="2.33203125" style="1" customWidth="1"/>
    <col min="2" max="2" width="21" style="1" customWidth="1"/>
    <col min="3" max="3" width="20.33203125" style="1" customWidth="1"/>
    <col min="4" max="4" width="19.1640625" style="1" customWidth="1"/>
    <col min="5" max="5" width="13.83203125" style="1" customWidth="1"/>
    <col min="6" max="16384" width="10.83203125" style="1"/>
  </cols>
  <sheetData>
    <row r="1" spans="2:5" ht="30">
      <c r="B1" s="28" t="s">
        <v>147</v>
      </c>
      <c r="C1" s="29" t="s">
        <v>106</v>
      </c>
    </row>
    <row r="2" spans="2:5">
      <c r="B2" s="25"/>
      <c r="C2" s="23"/>
    </row>
    <row r="3" spans="2:5">
      <c r="B3" s="3"/>
      <c r="C3" s="3"/>
    </row>
    <row r="4" spans="2:5" ht="35" customHeight="1">
      <c r="B4" s="33" t="s">
        <v>33</v>
      </c>
      <c r="C4" s="33"/>
      <c r="D4" s="33"/>
      <c r="E4" s="33"/>
    </row>
    <row r="5" spans="2:5">
      <c r="B5" s="9"/>
      <c r="C5" s="9"/>
      <c r="D5" s="9"/>
    </row>
    <row r="6" spans="2:5" ht="15" customHeight="1">
      <c r="B6" s="1" t="s">
        <v>0</v>
      </c>
      <c r="C6" s="4" t="s">
        <v>1</v>
      </c>
      <c r="D6" s="4" t="s">
        <v>2</v>
      </c>
    </row>
    <row r="7" spans="2:5">
      <c r="B7" s="5" t="s">
        <v>3</v>
      </c>
      <c r="C7" s="5"/>
      <c r="D7" s="10" t="str">
        <f>IF($C$12&gt;0,Table1916[[#This Row],['# of Participants]]/$C$12,"")</f>
        <v/>
      </c>
    </row>
    <row r="8" spans="2:5">
      <c r="B8" s="1" t="s">
        <v>4</v>
      </c>
      <c r="D8" s="10" t="str">
        <f>IF($C$12&gt;0,Table1916[[#This Row],['# of Participants]]/$C$12,"")</f>
        <v/>
      </c>
    </row>
    <row r="9" spans="2:5" ht="30" customHeight="1">
      <c r="B9" s="1" t="s">
        <v>70</v>
      </c>
      <c r="D9" s="10" t="str">
        <f>IF($C$12&gt;0,Table1916[[#This Row],['# of Participants]]/$C$12,"")</f>
        <v/>
      </c>
    </row>
    <row r="10" spans="2:5">
      <c r="B10" s="1" t="s">
        <v>5</v>
      </c>
      <c r="D10" s="10" t="str">
        <f>IF($C$12&gt;0,Table1916[[#This Row],['# of Participants]]/$C$12,"")</f>
        <v/>
      </c>
    </row>
    <row r="11" spans="2:5">
      <c r="B11" s="1" t="s">
        <v>6</v>
      </c>
      <c r="D11" s="10" t="str">
        <f>IF($C$12&gt;0,Table1916[[#This Row],['# of Participants]]/$C$12,"")</f>
        <v/>
      </c>
    </row>
    <row r="12" spans="2:5">
      <c r="B12" s="8" t="s">
        <v>7</v>
      </c>
      <c r="C12" s="2">
        <f t="shared" ref="C12" si="0">SUM(C7:C11)</f>
        <v>0</v>
      </c>
    </row>
    <row r="13" spans="2:5">
      <c r="B13" s="8"/>
      <c r="C13" s="2"/>
    </row>
    <row r="14" spans="2:5" ht="32" customHeight="1">
      <c r="B14" s="33" t="s">
        <v>31</v>
      </c>
      <c r="C14" s="33"/>
      <c r="D14" s="33"/>
      <c r="E14" s="33"/>
    </row>
    <row r="15" spans="2:5">
      <c r="B15" s="9"/>
      <c r="C15" s="9"/>
      <c r="D15" s="9"/>
    </row>
    <row r="16" spans="2:5">
      <c r="B16" s="33" t="s">
        <v>21</v>
      </c>
      <c r="C16" s="33"/>
      <c r="D16" s="33"/>
    </row>
    <row r="17" spans="2:4">
      <c r="B17" s="1" t="s">
        <v>0</v>
      </c>
      <c r="C17" s="4" t="s">
        <v>1</v>
      </c>
      <c r="D17" s="4" t="s">
        <v>2</v>
      </c>
    </row>
    <row r="18" spans="2:4">
      <c r="B18" s="5" t="s">
        <v>3</v>
      </c>
      <c r="D18" s="12" t="str">
        <f>IF($C$23&gt;0,Table21017[[#This Row],['# of Participants]]/$C$23,"")</f>
        <v/>
      </c>
    </row>
    <row r="19" spans="2:4">
      <c r="B19" s="1" t="s">
        <v>4</v>
      </c>
      <c r="D19" s="12" t="str">
        <f>IF($C$23&gt;0,Table21017[[#This Row],['# of Participants]]/$C$23,"")</f>
        <v/>
      </c>
    </row>
    <row r="20" spans="2:4" ht="30">
      <c r="B20" s="1" t="s">
        <v>70</v>
      </c>
      <c r="D20" s="12" t="str">
        <f>IF($C$23&gt;0,Table21017[[#This Row],['# of Participants]]/$C$23,"")</f>
        <v/>
      </c>
    </row>
    <row r="21" spans="2:4">
      <c r="B21" s="1" t="s">
        <v>5</v>
      </c>
      <c r="D21" s="12" t="str">
        <f>IF($C$23&gt;0,Table21017[[#This Row],['# of Participants]]/$C$23,"")</f>
        <v/>
      </c>
    </row>
    <row r="22" spans="2:4">
      <c r="B22" s="1" t="s">
        <v>6</v>
      </c>
      <c r="D22" s="12" t="str">
        <f>IF($C$23&gt;0,Table21017[[#This Row],['# of Participants]]/$C$23,"")</f>
        <v/>
      </c>
    </row>
    <row r="23" spans="2:4">
      <c r="B23" s="8" t="s">
        <v>7</v>
      </c>
      <c r="C23" s="2">
        <f>SUM(C18:C22)</f>
        <v>0</v>
      </c>
    </row>
    <row r="25" spans="2:4">
      <c r="B25" s="33" t="s">
        <v>22</v>
      </c>
      <c r="C25" s="33"/>
      <c r="D25" s="33"/>
    </row>
    <row r="26" spans="2:4">
      <c r="B26" s="1" t="s">
        <v>0</v>
      </c>
      <c r="C26" s="4" t="s">
        <v>1</v>
      </c>
      <c r="D26" s="4" t="s">
        <v>2</v>
      </c>
    </row>
    <row r="27" spans="2:4">
      <c r="B27" s="5" t="s">
        <v>3</v>
      </c>
      <c r="D27" s="12" t="str">
        <f>IF($C$32&gt;0,Table241118[[#This Row],['# of Participants]]/$C$32,"")</f>
        <v/>
      </c>
    </row>
    <row r="28" spans="2:4">
      <c r="B28" s="1" t="s">
        <v>4</v>
      </c>
      <c r="D28" s="12" t="str">
        <f>IF($C$32&gt;0,Table241118[[#This Row],['# of Participants]]/$C$32,"")</f>
        <v/>
      </c>
    </row>
    <row r="29" spans="2:4" ht="30">
      <c r="B29" s="1" t="s">
        <v>70</v>
      </c>
      <c r="D29" s="12" t="str">
        <f>IF($C$32&gt;0,Table241118[[#This Row],['# of Participants]]/$C$32,"")</f>
        <v/>
      </c>
    </row>
    <row r="30" spans="2:4">
      <c r="B30" s="1" t="s">
        <v>5</v>
      </c>
      <c r="D30" s="12" t="str">
        <f>IF($C$32&gt;0,Table241118[[#This Row],['# of Participants]]/$C$32,"")</f>
        <v/>
      </c>
    </row>
    <row r="31" spans="2:4">
      <c r="B31" s="1" t="s">
        <v>6</v>
      </c>
      <c r="D31" s="12" t="str">
        <f>IF($C$32&gt;0,Table241118[[#This Row],['# of Participants]]/$C$32,"")</f>
        <v/>
      </c>
    </row>
    <row r="32" spans="2:4">
      <c r="B32" s="8" t="s">
        <v>7</v>
      </c>
      <c r="C32" s="2">
        <f>SUM(C27:C31)</f>
        <v>0</v>
      </c>
    </row>
    <row r="34" spans="2:4" ht="15" customHeight="1">
      <c r="B34" s="34" t="s">
        <v>23</v>
      </c>
      <c r="C34" s="34"/>
      <c r="D34" s="34"/>
    </row>
    <row r="35" spans="2:4" ht="16" thickBot="1">
      <c r="B35" s="13" t="s">
        <v>0</v>
      </c>
      <c r="C35" s="14" t="s">
        <v>1</v>
      </c>
      <c r="D35" s="15" t="s">
        <v>2</v>
      </c>
    </row>
    <row r="36" spans="2:4" ht="16" thickTop="1">
      <c r="B36" s="11" t="s">
        <v>3</v>
      </c>
      <c r="C36" s="16"/>
      <c r="D36" s="17" t="str">
        <f>IF($C$41&gt;0,C36/$C$41,"")</f>
        <v/>
      </c>
    </row>
    <row r="37" spans="2:4">
      <c r="B37" s="18" t="s">
        <v>4</v>
      </c>
      <c r="C37" s="19"/>
      <c r="D37" s="32" t="str">
        <f t="shared" ref="D37:D40" si="1">IF($C$41&gt;0,C37/$C$41,"")</f>
        <v/>
      </c>
    </row>
    <row r="38" spans="2:4" ht="30">
      <c r="B38" s="11" t="s">
        <v>70</v>
      </c>
      <c r="C38" s="16"/>
      <c r="D38" s="17" t="str">
        <f t="shared" si="1"/>
        <v/>
      </c>
    </row>
    <row r="39" spans="2:4">
      <c r="B39" s="18" t="s">
        <v>5</v>
      </c>
      <c r="C39" s="19"/>
      <c r="D39" s="32" t="str">
        <f t="shared" si="1"/>
        <v/>
      </c>
    </row>
    <row r="40" spans="2:4">
      <c r="B40" s="11" t="s">
        <v>6</v>
      </c>
      <c r="C40" s="16"/>
      <c r="D40" s="17" t="str">
        <f t="shared" si="1"/>
        <v/>
      </c>
    </row>
    <row r="41" spans="2:4">
      <c r="B41" s="20" t="s">
        <v>7</v>
      </c>
      <c r="C41" s="27">
        <f>SUM(C36:C40)</f>
        <v>0</v>
      </c>
      <c r="D41" s="22"/>
    </row>
    <row r="43" spans="2:4">
      <c r="B43" s="33" t="s">
        <v>24</v>
      </c>
      <c r="C43" s="33"/>
      <c r="D43" s="33"/>
    </row>
    <row r="44" spans="2:4">
      <c r="B44" s="1" t="s">
        <v>0</v>
      </c>
      <c r="C44" s="4" t="s">
        <v>1</v>
      </c>
      <c r="D44" s="4" t="s">
        <v>2</v>
      </c>
    </row>
    <row r="45" spans="2:4">
      <c r="B45" s="5" t="s">
        <v>3</v>
      </c>
      <c r="D45" s="12" t="str">
        <f>IF($C$50&gt;0,Table2451219[[#This Row],['# of Participants]]/$C$50,"")</f>
        <v/>
      </c>
    </row>
    <row r="46" spans="2:4">
      <c r="B46" s="1" t="s">
        <v>4</v>
      </c>
      <c r="D46" s="12" t="str">
        <f>IF($C$50&gt;0,Table2451219[[#This Row],['# of Participants]]/$C$50,"")</f>
        <v/>
      </c>
    </row>
    <row r="47" spans="2:4" ht="30">
      <c r="B47" s="1" t="s">
        <v>70</v>
      </c>
      <c r="D47" s="12" t="str">
        <f>IF($C$50&gt;0,Table2451219[[#This Row],['# of Participants]]/$C$50,"")</f>
        <v/>
      </c>
    </row>
    <row r="48" spans="2:4">
      <c r="B48" s="1" t="s">
        <v>5</v>
      </c>
      <c r="D48" s="12" t="str">
        <f>IF($C$50&gt;0,Table2451219[[#This Row],['# of Participants]]/$C$50,"")</f>
        <v/>
      </c>
    </row>
    <row r="49" spans="2:4">
      <c r="B49" s="1" t="s">
        <v>6</v>
      </c>
      <c r="D49" s="12" t="str">
        <f>IF($C$50&gt;0,Table2451219[[#This Row],['# of Participants]]/$C$50,"")</f>
        <v/>
      </c>
    </row>
    <row r="50" spans="2:4">
      <c r="B50" s="8" t="s">
        <v>7</v>
      </c>
      <c r="C50" s="2">
        <f>SUM(C45:C49)</f>
        <v>0</v>
      </c>
    </row>
    <row r="52" spans="2:4">
      <c r="B52" s="33" t="s">
        <v>25</v>
      </c>
      <c r="C52" s="33"/>
      <c r="D52" s="33"/>
    </row>
    <row r="53" spans="2:4">
      <c r="B53" s="1" t="s">
        <v>0</v>
      </c>
      <c r="C53" s="4" t="s">
        <v>1</v>
      </c>
      <c r="D53" s="4" t="s">
        <v>2</v>
      </c>
    </row>
    <row r="54" spans="2:4">
      <c r="B54" s="5" t="s">
        <v>3</v>
      </c>
      <c r="D54" s="12" t="str">
        <f>IF($C$59&gt;0,Table24561320[[#This Row],['# of Participants]]/$C$59,"")</f>
        <v/>
      </c>
    </row>
    <row r="55" spans="2:4">
      <c r="B55" s="1" t="s">
        <v>4</v>
      </c>
      <c r="D55" s="12" t="str">
        <f>IF($C$59&gt;0,Table24561320[[#This Row],['# of Participants]]/$C$59,"")</f>
        <v/>
      </c>
    </row>
    <row r="56" spans="2:4" ht="30">
      <c r="B56" s="1" t="s">
        <v>70</v>
      </c>
      <c r="D56" s="12" t="str">
        <f>IF($C$59&gt;0,Table24561320[[#This Row],['# of Participants]]/$C$59,"")</f>
        <v/>
      </c>
    </row>
    <row r="57" spans="2:4">
      <c r="B57" s="1" t="s">
        <v>5</v>
      </c>
      <c r="D57" s="12" t="str">
        <f>IF($C$59&gt;0,Table24561320[[#This Row],['# of Participants]]/$C$59,"")</f>
        <v/>
      </c>
    </row>
    <row r="58" spans="2:4">
      <c r="B58" s="1" t="s">
        <v>6</v>
      </c>
      <c r="D58" s="12" t="str">
        <f>IF($C$59&gt;0,Table24561320[[#This Row],['# of Participants]]/$C$59,"")</f>
        <v/>
      </c>
    </row>
    <row r="59" spans="2:4">
      <c r="B59" s="8" t="s">
        <v>7</v>
      </c>
      <c r="C59" s="2">
        <f>SUM(C54:C58)</f>
        <v>0</v>
      </c>
    </row>
    <row r="61" spans="2:4">
      <c r="B61" s="33" t="s">
        <v>26</v>
      </c>
      <c r="C61" s="33"/>
      <c r="D61" s="33"/>
    </row>
    <row r="62" spans="2:4">
      <c r="B62" s="1" t="s">
        <v>0</v>
      </c>
      <c r="C62" s="4" t="s">
        <v>1</v>
      </c>
      <c r="D62" s="4" t="s">
        <v>2</v>
      </c>
    </row>
    <row r="63" spans="2:4">
      <c r="B63" s="5" t="s">
        <v>3</v>
      </c>
      <c r="D63" s="12" t="str">
        <f>IF($C$68&gt;0,Table245671421[[#This Row],['# of Participants]]/$C$68,"")</f>
        <v/>
      </c>
    </row>
    <row r="64" spans="2:4">
      <c r="B64" s="1" t="s">
        <v>4</v>
      </c>
      <c r="D64" s="12" t="str">
        <f>IF($C$68&gt;0,Table245671421[[#This Row],['# of Participants]]/$C$68,"")</f>
        <v/>
      </c>
    </row>
    <row r="65" spans="2:4" ht="30">
      <c r="B65" s="1" t="s">
        <v>70</v>
      </c>
      <c r="D65" s="12" t="str">
        <f>IF($C$68&gt;0,Table245671421[[#This Row],['# of Participants]]/$C$68,"")</f>
        <v/>
      </c>
    </row>
    <row r="66" spans="2:4">
      <c r="B66" s="1" t="s">
        <v>5</v>
      </c>
      <c r="D66" s="12" t="str">
        <f>IF($C$68&gt;0,Table245671421[[#This Row],['# of Participants]]/$C$68,"")</f>
        <v/>
      </c>
    </row>
    <row r="67" spans="2:4">
      <c r="B67" s="1" t="s">
        <v>6</v>
      </c>
      <c r="D67" s="12" t="str">
        <f>IF($C$68&gt;0,Table245671421[[#This Row],['# of Participants]]/$C$68,"")</f>
        <v/>
      </c>
    </row>
    <row r="68" spans="2:4">
      <c r="B68" s="8" t="s">
        <v>7</v>
      </c>
      <c r="C68" s="2">
        <f>SUM(C63:C67)</f>
        <v>0</v>
      </c>
    </row>
    <row r="70" spans="2:4">
      <c r="B70" s="33" t="s">
        <v>27</v>
      </c>
      <c r="C70" s="33"/>
      <c r="D70" s="33"/>
    </row>
    <row r="71" spans="2:4">
      <c r="B71" s="1" t="s">
        <v>0</v>
      </c>
      <c r="C71" s="4" t="s">
        <v>1</v>
      </c>
      <c r="D71" s="4" t="s">
        <v>2</v>
      </c>
    </row>
    <row r="72" spans="2:4">
      <c r="B72" s="5" t="s">
        <v>3</v>
      </c>
      <c r="D72" s="12" t="str">
        <f>IF($C$77&gt;0,Table2456781522[[#This Row],['# of Participants]]/$C$77,"")</f>
        <v/>
      </c>
    </row>
    <row r="73" spans="2:4">
      <c r="B73" s="1" t="s">
        <v>4</v>
      </c>
      <c r="D73" s="12" t="str">
        <f>IF($C$77&gt;0,Table2456781522[[#This Row],['# of Participants]]/$C$77,"")</f>
        <v/>
      </c>
    </row>
    <row r="74" spans="2:4" ht="30">
      <c r="B74" s="1" t="s">
        <v>70</v>
      </c>
      <c r="D74" s="12" t="str">
        <f>IF($C$77&gt;0,Table2456781522[[#This Row],['# of Participants]]/$C$77,"")</f>
        <v/>
      </c>
    </row>
    <row r="75" spans="2:4">
      <c r="B75" s="1" t="s">
        <v>5</v>
      </c>
      <c r="D75" s="12" t="str">
        <f>IF($C$77&gt;0,Table2456781522[[#This Row],['# of Participants]]/$C$77,"")</f>
        <v/>
      </c>
    </row>
    <row r="76" spans="2:4">
      <c r="B76" s="1" t="s">
        <v>6</v>
      </c>
      <c r="D76" s="12" t="str">
        <f>IF($C$77&gt;0,Table2456781522[[#This Row],['# of Participants]]/$C$77,"")</f>
        <v/>
      </c>
    </row>
    <row r="77" spans="2:4">
      <c r="B77" s="8" t="s">
        <v>7</v>
      </c>
      <c r="C77" s="2">
        <f>SUM(C72:C76)</f>
        <v>0</v>
      </c>
    </row>
  </sheetData>
  <mergeCells count="9">
    <mergeCell ref="B52:D52"/>
    <mergeCell ref="B61:D61"/>
    <mergeCell ref="B70:D70"/>
    <mergeCell ref="B4:E4"/>
    <mergeCell ref="B14:E14"/>
    <mergeCell ref="B16:D16"/>
    <mergeCell ref="B25:D25"/>
    <mergeCell ref="B34:D34"/>
    <mergeCell ref="B43:D43"/>
  </mergeCells>
  <pageMargins left="0.75" right="0.75" top="1" bottom="1" header="0.5" footer="0.5"/>
  <pageSetup orientation="portrait" horizontalDpi="4294967292" verticalDpi="4294967292"/>
  <tableParts count="7">
    <tablePart r:id="rId1"/>
    <tablePart r:id="rId2"/>
    <tablePart r:id="rId3"/>
    <tablePart r:id="rId4"/>
    <tablePart r:id="rId5"/>
    <tablePart r:id="rId6"/>
    <tablePart r:id="rId7"/>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7"/>
  <sheetViews>
    <sheetView workbookViewId="0">
      <selection activeCell="B1" sqref="B1"/>
    </sheetView>
  </sheetViews>
  <sheetFormatPr baseColWidth="10" defaultRowHeight="15" x14ac:dyDescent="0"/>
  <cols>
    <col min="1" max="1" width="2.33203125" style="1" customWidth="1"/>
    <col min="2" max="2" width="21" style="1" customWidth="1"/>
    <col min="3" max="3" width="20.33203125" style="1" customWidth="1"/>
    <col min="4" max="4" width="19.1640625" style="1" customWidth="1"/>
    <col min="5" max="16384" width="10.83203125" style="1"/>
  </cols>
  <sheetData>
    <row r="1" spans="2:5" ht="30">
      <c r="B1" s="28" t="s">
        <v>148</v>
      </c>
      <c r="C1" s="29" t="s">
        <v>106</v>
      </c>
    </row>
    <row r="2" spans="2:5">
      <c r="B2" s="25"/>
      <c r="C2" s="23"/>
    </row>
    <row r="3" spans="2:5">
      <c r="B3" s="3"/>
      <c r="C3" s="3"/>
    </row>
    <row r="4" spans="2:5" ht="35" customHeight="1">
      <c r="B4" s="33" t="s">
        <v>28</v>
      </c>
      <c r="C4" s="33"/>
      <c r="D4" s="33"/>
      <c r="E4" s="33"/>
    </row>
    <row r="5" spans="2:5">
      <c r="B5" s="9"/>
      <c r="C5" s="9"/>
      <c r="D5" s="9"/>
    </row>
    <row r="6" spans="2:5" ht="15" customHeight="1">
      <c r="B6" s="1" t="s">
        <v>0</v>
      </c>
      <c r="C6" s="4" t="s">
        <v>1</v>
      </c>
      <c r="D6" s="4" t="s">
        <v>2</v>
      </c>
    </row>
    <row r="7" spans="2:5">
      <c r="B7" s="5" t="s">
        <v>3</v>
      </c>
      <c r="C7" s="5"/>
      <c r="D7" s="10" t="str">
        <f>IF($C$12&gt;0,Table191623[[#This Row],['# of Participants]]/$C$12,"")</f>
        <v/>
      </c>
    </row>
    <row r="8" spans="2:5">
      <c r="B8" s="1" t="s">
        <v>4</v>
      </c>
      <c r="D8" s="10" t="str">
        <f>IF($C$12&gt;0,Table191623[[#This Row],['# of Participants]]/$C$12,"")</f>
        <v/>
      </c>
    </row>
    <row r="9" spans="2:5" ht="30" customHeight="1">
      <c r="B9" s="1" t="s">
        <v>70</v>
      </c>
      <c r="D9" s="10" t="str">
        <f>IF($C$12&gt;0,Table191623[[#This Row],['# of Participants]]/$C$12,"")</f>
        <v/>
      </c>
    </row>
    <row r="10" spans="2:5">
      <c r="B10" s="1" t="s">
        <v>5</v>
      </c>
      <c r="D10" s="10" t="str">
        <f>IF($C$12&gt;0,Table191623[[#This Row],['# of Participants]]/$C$12,"")</f>
        <v/>
      </c>
    </row>
    <row r="11" spans="2:5">
      <c r="B11" s="1" t="s">
        <v>6</v>
      </c>
      <c r="D11" s="10" t="str">
        <f>IF($C$12&gt;0,Table191623[[#This Row],['# of Participants]]/$C$12,"")</f>
        <v/>
      </c>
    </row>
    <row r="12" spans="2:5">
      <c r="B12" s="8" t="s">
        <v>7</v>
      </c>
      <c r="C12" s="2">
        <f t="shared" ref="C12" si="0">SUM(C7:C11)</f>
        <v>0</v>
      </c>
    </row>
    <row r="13" spans="2:5">
      <c r="B13" s="8"/>
      <c r="C13" s="2"/>
    </row>
    <row r="14" spans="2:5" ht="32" customHeight="1">
      <c r="B14" s="33" t="s">
        <v>29</v>
      </c>
      <c r="C14" s="33"/>
      <c r="D14" s="33"/>
      <c r="E14" s="33"/>
    </row>
    <row r="15" spans="2:5">
      <c r="B15" s="9"/>
      <c r="C15" s="9"/>
      <c r="D15" s="9"/>
    </row>
    <row r="16" spans="2:5">
      <c r="B16" s="33" t="s">
        <v>34</v>
      </c>
      <c r="C16" s="33"/>
      <c r="D16" s="33"/>
    </row>
    <row r="17" spans="2:4">
      <c r="B17" s="1" t="s">
        <v>0</v>
      </c>
      <c r="C17" s="4" t="s">
        <v>1</v>
      </c>
      <c r="D17" s="4" t="s">
        <v>2</v>
      </c>
    </row>
    <row r="18" spans="2:4">
      <c r="B18" s="5" t="s">
        <v>3</v>
      </c>
      <c r="D18" s="12" t="str">
        <f>IF($C$23&gt;0,Table2101724[[#This Row],['# of Participants]]/$C$23,"")</f>
        <v/>
      </c>
    </row>
    <row r="19" spans="2:4">
      <c r="B19" s="1" t="s">
        <v>4</v>
      </c>
      <c r="D19" s="12" t="str">
        <f>IF($C$23&gt;0,Table2101724[[#This Row],['# of Participants]]/$C$23,"")</f>
        <v/>
      </c>
    </row>
    <row r="20" spans="2:4" ht="30">
      <c r="B20" s="1" t="s">
        <v>70</v>
      </c>
      <c r="D20" s="12" t="str">
        <f>IF($C$23&gt;0,Table2101724[[#This Row],['# of Participants]]/$C$23,"")</f>
        <v/>
      </c>
    </row>
    <row r="21" spans="2:4">
      <c r="B21" s="1" t="s">
        <v>5</v>
      </c>
      <c r="D21" s="12" t="str">
        <f>IF($C$23&gt;0,Table2101724[[#This Row],['# of Participants]]/$C$23,"")</f>
        <v/>
      </c>
    </row>
    <row r="22" spans="2:4">
      <c r="B22" s="1" t="s">
        <v>6</v>
      </c>
      <c r="D22" s="12" t="str">
        <f>IF($C$23&gt;0,Table2101724[[#This Row],['# of Participants]]/$C$23,"")</f>
        <v/>
      </c>
    </row>
    <row r="23" spans="2:4">
      <c r="B23" s="8" t="s">
        <v>7</v>
      </c>
      <c r="C23" s="2">
        <f>SUM(C18:C22)</f>
        <v>0</v>
      </c>
    </row>
    <row r="25" spans="2:4">
      <c r="B25" s="33" t="s">
        <v>35</v>
      </c>
      <c r="C25" s="33"/>
      <c r="D25" s="33"/>
    </row>
    <row r="26" spans="2:4">
      <c r="B26" s="1" t="s">
        <v>0</v>
      </c>
      <c r="C26" s="4" t="s">
        <v>1</v>
      </c>
      <c r="D26" s="4" t="s">
        <v>2</v>
      </c>
    </row>
    <row r="27" spans="2:4">
      <c r="B27" s="5" t="s">
        <v>3</v>
      </c>
      <c r="D27" s="12" t="str">
        <f>IF($C$32&gt;0,Table24111825[[#This Row],['# of Participants]]/$C$32,"")</f>
        <v/>
      </c>
    </row>
    <row r="28" spans="2:4">
      <c r="B28" s="1" t="s">
        <v>4</v>
      </c>
      <c r="D28" s="12" t="str">
        <f>IF($C$32&gt;0,Table24111825[[#This Row],['# of Participants]]/$C$32,"")</f>
        <v/>
      </c>
    </row>
    <row r="29" spans="2:4" ht="30">
      <c r="B29" s="1" t="s">
        <v>70</v>
      </c>
      <c r="D29" s="12" t="str">
        <f>IF($C$32&gt;0,Table24111825[[#This Row],['# of Participants]]/$C$32,"")</f>
        <v/>
      </c>
    </row>
    <row r="30" spans="2:4">
      <c r="B30" s="1" t="s">
        <v>5</v>
      </c>
      <c r="D30" s="12" t="str">
        <f>IF($C$32&gt;0,Table24111825[[#This Row],['# of Participants]]/$C$32,"")</f>
        <v/>
      </c>
    </row>
    <row r="31" spans="2:4">
      <c r="B31" s="1" t="s">
        <v>6</v>
      </c>
      <c r="D31" s="12" t="str">
        <f>IF($C$32&gt;0,Table24111825[[#This Row],['# of Participants]]/$C$32,"")</f>
        <v/>
      </c>
    </row>
    <row r="32" spans="2:4">
      <c r="B32" s="8" t="s">
        <v>7</v>
      </c>
      <c r="C32" s="2">
        <f>SUM(C27:C31)</f>
        <v>0</v>
      </c>
    </row>
    <row r="34" spans="2:4" ht="15" customHeight="1">
      <c r="B34" s="34" t="s">
        <v>36</v>
      </c>
      <c r="C34" s="34"/>
      <c r="D34" s="34"/>
    </row>
    <row r="35" spans="2:4" ht="16" thickBot="1">
      <c r="B35" s="13" t="s">
        <v>0</v>
      </c>
      <c r="C35" s="14" t="s">
        <v>1</v>
      </c>
      <c r="D35" s="15" t="s">
        <v>2</v>
      </c>
    </row>
    <row r="36" spans="2:4" ht="16" thickTop="1">
      <c r="B36" s="11" t="s">
        <v>3</v>
      </c>
      <c r="C36" s="16"/>
      <c r="D36" s="17" t="str">
        <f>IF($C$41&gt;0,C36/$C$41,"")</f>
        <v/>
      </c>
    </row>
    <row r="37" spans="2:4">
      <c r="B37" s="18" t="s">
        <v>4</v>
      </c>
      <c r="C37" s="19"/>
      <c r="D37" s="32" t="str">
        <f t="shared" ref="D37:D40" si="1">IF($C$41&gt;0,C37/$C$41,"")</f>
        <v/>
      </c>
    </row>
    <row r="38" spans="2:4" ht="30">
      <c r="B38" s="11" t="s">
        <v>70</v>
      </c>
      <c r="C38" s="16"/>
      <c r="D38" s="17" t="str">
        <f t="shared" si="1"/>
        <v/>
      </c>
    </row>
    <row r="39" spans="2:4">
      <c r="B39" s="18" t="s">
        <v>5</v>
      </c>
      <c r="C39" s="19"/>
      <c r="D39" s="32" t="str">
        <f t="shared" si="1"/>
        <v/>
      </c>
    </row>
    <row r="40" spans="2:4">
      <c r="B40" s="11" t="s">
        <v>6</v>
      </c>
      <c r="C40" s="16"/>
      <c r="D40" s="17" t="str">
        <f t="shared" si="1"/>
        <v/>
      </c>
    </row>
    <row r="41" spans="2:4">
      <c r="B41" s="20" t="s">
        <v>7</v>
      </c>
      <c r="C41" s="27">
        <f>SUM(C36:C40)</f>
        <v>0</v>
      </c>
      <c r="D41" s="22"/>
    </row>
    <row r="43" spans="2:4">
      <c r="B43" s="33" t="s">
        <v>37</v>
      </c>
      <c r="C43" s="33"/>
      <c r="D43" s="33"/>
    </row>
    <row r="44" spans="2:4">
      <c r="B44" s="1" t="s">
        <v>0</v>
      </c>
      <c r="C44" s="4" t="s">
        <v>1</v>
      </c>
      <c r="D44" s="4" t="s">
        <v>2</v>
      </c>
    </row>
    <row r="45" spans="2:4">
      <c r="B45" s="5" t="s">
        <v>3</v>
      </c>
      <c r="D45" s="12" t="str">
        <f>IF($C$50&gt;0,Table245121926[[#This Row],['# of Participants]]/$C$50,"")</f>
        <v/>
      </c>
    </row>
    <row r="46" spans="2:4">
      <c r="B46" s="1" t="s">
        <v>4</v>
      </c>
      <c r="D46" s="12" t="str">
        <f>IF($C$50&gt;0,Table245121926[[#This Row],['# of Participants]]/$C$50,"")</f>
        <v/>
      </c>
    </row>
    <row r="47" spans="2:4" ht="30">
      <c r="B47" s="1" t="s">
        <v>70</v>
      </c>
      <c r="D47" s="12" t="str">
        <f>IF($C$50&gt;0,Table245121926[[#This Row],['# of Participants]]/$C$50,"")</f>
        <v/>
      </c>
    </row>
    <row r="48" spans="2:4">
      <c r="B48" s="1" t="s">
        <v>5</v>
      </c>
      <c r="D48" s="12" t="str">
        <f>IF($C$50&gt;0,Table245121926[[#This Row],['# of Participants]]/$C$50,"")</f>
        <v/>
      </c>
    </row>
    <row r="49" spans="2:4">
      <c r="B49" s="1" t="s">
        <v>6</v>
      </c>
      <c r="D49" s="12" t="str">
        <f>IF($C$50&gt;0,Table245121926[[#This Row],['# of Participants]]/$C$50,"")</f>
        <v/>
      </c>
    </row>
    <row r="50" spans="2:4">
      <c r="B50" s="8" t="s">
        <v>7</v>
      </c>
      <c r="C50" s="2">
        <f>SUM(C45:C49)</f>
        <v>0</v>
      </c>
    </row>
    <row r="52" spans="2:4">
      <c r="B52" s="33" t="s">
        <v>38</v>
      </c>
      <c r="C52" s="33"/>
      <c r="D52" s="33"/>
    </row>
    <row r="53" spans="2:4">
      <c r="B53" s="1" t="s">
        <v>0</v>
      </c>
      <c r="C53" s="4" t="s">
        <v>1</v>
      </c>
      <c r="D53" s="4" t="s">
        <v>2</v>
      </c>
    </row>
    <row r="54" spans="2:4">
      <c r="B54" s="5" t="s">
        <v>3</v>
      </c>
      <c r="D54" s="12" t="str">
        <f>IF($C$59&gt;0,Table2456132027[[#This Row],['# of Participants]]/$C$59,"")</f>
        <v/>
      </c>
    </row>
    <row r="55" spans="2:4">
      <c r="B55" s="1" t="s">
        <v>4</v>
      </c>
      <c r="D55" s="12" t="str">
        <f>IF($C$59&gt;0,Table2456132027[[#This Row],['# of Participants]]/$C$59,"")</f>
        <v/>
      </c>
    </row>
    <row r="56" spans="2:4" ht="30">
      <c r="B56" s="1" t="s">
        <v>70</v>
      </c>
      <c r="D56" s="12" t="str">
        <f>IF($C$59&gt;0,Table2456132027[[#This Row],['# of Participants]]/$C$59,"")</f>
        <v/>
      </c>
    </row>
    <row r="57" spans="2:4">
      <c r="B57" s="1" t="s">
        <v>5</v>
      </c>
      <c r="D57" s="12" t="str">
        <f>IF($C$59&gt;0,Table2456132027[[#This Row],['# of Participants]]/$C$59,"")</f>
        <v/>
      </c>
    </row>
    <row r="58" spans="2:4">
      <c r="B58" s="1" t="s">
        <v>6</v>
      </c>
      <c r="D58" s="12" t="str">
        <f>IF($C$59&gt;0,Table2456132027[[#This Row],['# of Participants]]/$C$59,"")</f>
        <v/>
      </c>
    </row>
    <row r="59" spans="2:4">
      <c r="B59" s="8" t="s">
        <v>7</v>
      </c>
      <c r="C59" s="2">
        <f>SUM(C54:C58)</f>
        <v>0</v>
      </c>
    </row>
    <row r="61" spans="2:4">
      <c r="B61" s="33" t="s">
        <v>39</v>
      </c>
      <c r="C61" s="33"/>
      <c r="D61" s="33"/>
    </row>
    <row r="62" spans="2:4">
      <c r="B62" s="1" t="s">
        <v>0</v>
      </c>
      <c r="C62" s="4" t="s">
        <v>1</v>
      </c>
      <c r="D62" s="4" t="s">
        <v>2</v>
      </c>
    </row>
    <row r="63" spans="2:4">
      <c r="B63" s="5" t="s">
        <v>3</v>
      </c>
      <c r="D63" s="12" t="str">
        <f>IF($C$68&gt;0,Table24567142128[[#This Row],['# of Participants]]/$C$68,"")</f>
        <v/>
      </c>
    </row>
    <row r="64" spans="2:4">
      <c r="B64" s="1" t="s">
        <v>4</v>
      </c>
      <c r="D64" s="12" t="str">
        <f>IF($C$68&gt;0,Table24567142128[[#This Row],['# of Participants]]/$C$68,"")</f>
        <v/>
      </c>
    </row>
    <row r="65" spans="2:4" ht="30">
      <c r="B65" s="1" t="s">
        <v>70</v>
      </c>
      <c r="D65" s="12" t="str">
        <f>IF($C$68&gt;0,Table24567142128[[#This Row],['# of Participants]]/$C$68,"")</f>
        <v/>
      </c>
    </row>
    <row r="66" spans="2:4">
      <c r="B66" s="1" t="s">
        <v>5</v>
      </c>
      <c r="D66" s="12" t="str">
        <f>IF($C$68&gt;0,Table24567142128[[#This Row],['# of Participants]]/$C$68,"")</f>
        <v/>
      </c>
    </row>
    <row r="67" spans="2:4">
      <c r="B67" s="1" t="s">
        <v>6</v>
      </c>
      <c r="D67" s="12" t="str">
        <f>IF($C$68&gt;0,Table24567142128[[#This Row],['# of Participants]]/$C$68,"")</f>
        <v/>
      </c>
    </row>
    <row r="68" spans="2:4">
      <c r="B68" s="8" t="s">
        <v>7</v>
      </c>
      <c r="C68" s="2">
        <f>SUM(C63:C67)</f>
        <v>0</v>
      </c>
    </row>
    <row r="70" spans="2:4">
      <c r="B70" s="33" t="s">
        <v>40</v>
      </c>
      <c r="C70" s="33"/>
      <c r="D70" s="33"/>
    </row>
    <row r="71" spans="2:4">
      <c r="B71" s="1" t="s">
        <v>0</v>
      </c>
      <c r="C71" s="4" t="s">
        <v>1</v>
      </c>
      <c r="D71" s="4" t="s">
        <v>2</v>
      </c>
    </row>
    <row r="72" spans="2:4">
      <c r="B72" s="5" t="s">
        <v>3</v>
      </c>
      <c r="D72" s="12" t="str">
        <f>IF($C$77&gt;0,Table245678152229[[#This Row],['# of Participants]]/$C$77,"")</f>
        <v/>
      </c>
    </row>
    <row r="73" spans="2:4">
      <c r="B73" s="1" t="s">
        <v>4</v>
      </c>
      <c r="D73" s="12" t="str">
        <f>IF($C$77&gt;0,Table245678152229[[#This Row],['# of Participants]]/$C$77,"")</f>
        <v/>
      </c>
    </row>
    <row r="74" spans="2:4" ht="30">
      <c r="B74" s="1" t="s">
        <v>70</v>
      </c>
      <c r="D74" s="12" t="str">
        <f>IF($C$77&gt;0,Table245678152229[[#This Row],['# of Participants]]/$C$77,"")</f>
        <v/>
      </c>
    </row>
    <row r="75" spans="2:4">
      <c r="B75" s="1" t="s">
        <v>5</v>
      </c>
      <c r="D75" s="12" t="str">
        <f>IF($C$77&gt;0,Table245678152229[[#This Row],['# of Participants]]/$C$77,"")</f>
        <v/>
      </c>
    </row>
    <row r="76" spans="2:4">
      <c r="B76" s="1" t="s">
        <v>6</v>
      </c>
      <c r="D76" s="12" t="str">
        <f>IF($C$77&gt;0,Table245678152229[[#This Row],['# of Participants]]/$C$77,"")</f>
        <v/>
      </c>
    </row>
    <row r="77" spans="2:4">
      <c r="B77" s="8" t="s">
        <v>7</v>
      </c>
      <c r="C77" s="2">
        <f>SUM(C72:C76)</f>
        <v>0</v>
      </c>
    </row>
  </sheetData>
  <mergeCells count="9">
    <mergeCell ref="B52:D52"/>
    <mergeCell ref="B61:D61"/>
    <mergeCell ref="B70:D70"/>
    <mergeCell ref="B4:E4"/>
    <mergeCell ref="B14:E14"/>
    <mergeCell ref="B16:D16"/>
    <mergeCell ref="B25:D25"/>
    <mergeCell ref="B34:D34"/>
    <mergeCell ref="B43:D43"/>
  </mergeCells>
  <pageMargins left="0.75" right="0.75" top="1" bottom="1" header="0.5" footer="0.5"/>
  <pageSetup orientation="portrait" horizontalDpi="4294967292" verticalDpi="4294967292"/>
  <tableParts count="7">
    <tablePart r:id="rId1"/>
    <tablePart r:id="rId2"/>
    <tablePart r:id="rId3"/>
    <tablePart r:id="rId4"/>
    <tablePart r:id="rId5"/>
    <tablePart r:id="rId6"/>
    <tablePart r:id="rId7"/>
  </tablePart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9"/>
  <sheetViews>
    <sheetView workbookViewId="0">
      <selection activeCell="B1" sqref="B1"/>
    </sheetView>
  </sheetViews>
  <sheetFormatPr baseColWidth="10" defaultRowHeight="15" x14ac:dyDescent="0"/>
  <cols>
    <col min="1" max="1" width="2.33203125" style="1" customWidth="1"/>
    <col min="2" max="2" width="21" style="1" customWidth="1"/>
    <col min="3" max="3" width="20.33203125" style="1" customWidth="1"/>
    <col min="4" max="4" width="19.1640625" style="1" customWidth="1"/>
    <col min="5" max="16384" width="10.83203125" style="1"/>
  </cols>
  <sheetData>
    <row r="1" spans="2:5" ht="30">
      <c r="B1" s="28" t="s">
        <v>149</v>
      </c>
      <c r="C1" s="29" t="s">
        <v>106</v>
      </c>
    </row>
    <row r="2" spans="2:5">
      <c r="B2" s="25"/>
      <c r="C2" s="23"/>
    </row>
    <row r="3" spans="2:5">
      <c r="B3" s="3"/>
      <c r="C3" s="3"/>
    </row>
    <row r="4" spans="2:5" ht="35" customHeight="1">
      <c r="B4" s="33" t="s">
        <v>41</v>
      </c>
      <c r="C4" s="33"/>
      <c r="D4" s="33"/>
      <c r="E4" s="33"/>
    </row>
    <row r="5" spans="2:5">
      <c r="B5" s="9"/>
      <c r="C5" s="9"/>
      <c r="D5" s="9"/>
    </row>
    <row r="6" spans="2:5" ht="15" customHeight="1">
      <c r="B6" s="1" t="s">
        <v>0</v>
      </c>
      <c r="C6" s="4" t="s">
        <v>1</v>
      </c>
      <c r="D6" s="4" t="s">
        <v>2</v>
      </c>
    </row>
    <row r="7" spans="2:5">
      <c r="B7" s="5" t="s">
        <v>3</v>
      </c>
      <c r="C7" s="5"/>
      <c r="D7" s="10" t="str">
        <f>IF($C$12&gt;0,Table19162330[[#This Row],['# of Participants]]/$C$12,"")</f>
        <v/>
      </c>
    </row>
    <row r="8" spans="2:5">
      <c r="B8" s="1" t="s">
        <v>4</v>
      </c>
      <c r="D8" s="10" t="str">
        <f>IF($C$12&gt;0,Table19162330[[#This Row],['# of Participants]]/$C$12,"")</f>
        <v/>
      </c>
    </row>
    <row r="9" spans="2:5" ht="30" customHeight="1">
      <c r="B9" s="1" t="s">
        <v>70</v>
      </c>
      <c r="D9" s="10" t="str">
        <f>IF($C$12&gt;0,Table19162330[[#This Row],['# of Participants]]/$C$12,"")</f>
        <v/>
      </c>
    </row>
    <row r="10" spans="2:5">
      <c r="B10" s="1" t="s">
        <v>5</v>
      </c>
      <c r="D10" s="10" t="str">
        <f>IF($C$12&gt;0,Table19162330[[#This Row],['# of Participants]]/$C$12,"")</f>
        <v/>
      </c>
    </row>
    <row r="11" spans="2:5">
      <c r="B11" s="1" t="s">
        <v>6</v>
      </c>
      <c r="D11" s="10" t="str">
        <f>IF($C$12&gt;0,Table19162330[[#This Row],['# of Participants]]/$C$12,"")</f>
        <v/>
      </c>
    </row>
    <row r="12" spans="2:5">
      <c r="B12" s="8" t="s">
        <v>7</v>
      </c>
      <c r="C12" s="2">
        <f t="shared" ref="C12" si="0">SUM(C7:C11)</f>
        <v>0</v>
      </c>
    </row>
    <row r="13" spans="2:5">
      <c r="B13" s="8"/>
      <c r="C13" s="2"/>
    </row>
    <row r="14" spans="2:5" ht="32" customHeight="1">
      <c r="B14" s="33" t="s">
        <v>29</v>
      </c>
      <c r="C14" s="33"/>
      <c r="D14" s="33"/>
      <c r="E14" s="33"/>
    </row>
    <row r="15" spans="2:5">
      <c r="B15" s="9"/>
      <c r="C15" s="9"/>
      <c r="D15" s="9"/>
    </row>
    <row r="16" spans="2:5">
      <c r="B16" s="33" t="s">
        <v>42</v>
      </c>
      <c r="C16" s="33"/>
      <c r="D16" s="33"/>
    </row>
    <row r="17" spans="2:4">
      <c r="B17" s="1" t="s">
        <v>0</v>
      </c>
      <c r="C17" s="4" t="s">
        <v>1</v>
      </c>
      <c r="D17" s="4" t="s">
        <v>2</v>
      </c>
    </row>
    <row r="18" spans="2:4">
      <c r="B18" s="5" t="s">
        <v>3</v>
      </c>
      <c r="D18" s="12" t="str">
        <f>IF($C$23&gt;0,Table210172431[[#This Row],['# of Participants]]/$C$23,"")</f>
        <v/>
      </c>
    </row>
    <row r="19" spans="2:4">
      <c r="B19" s="1" t="s">
        <v>4</v>
      </c>
      <c r="D19" s="12" t="str">
        <f>IF($C$23&gt;0,Table210172431[[#This Row],['# of Participants]]/$C$23,"")</f>
        <v/>
      </c>
    </row>
    <row r="20" spans="2:4" ht="30">
      <c r="B20" s="1" t="s">
        <v>70</v>
      </c>
      <c r="D20" s="12" t="str">
        <f>IF($C$23&gt;0,Table210172431[[#This Row],['# of Participants]]/$C$23,"")</f>
        <v/>
      </c>
    </row>
    <row r="21" spans="2:4">
      <c r="B21" s="1" t="s">
        <v>5</v>
      </c>
      <c r="D21" s="12" t="str">
        <f>IF($C$23&gt;0,Table210172431[[#This Row],['# of Participants]]/$C$23,"")</f>
        <v/>
      </c>
    </row>
    <row r="22" spans="2:4">
      <c r="B22" s="1" t="s">
        <v>6</v>
      </c>
      <c r="D22" s="12" t="str">
        <f>IF($C$23&gt;0,Table210172431[[#This Row],['# of Participants]]/$C$23,"")</f>
        <v/>
      </c>
    </row>
    <row r="23" spans="2:4">
      <c r="B23" s="8" t="s">
        <v>7</v>
      </c>
      <c r="C23" s="2">
        <f>SUM(C18:C22)</f>
        <v>0</v>
      </c>
    </row>
    <row r="25" spans="2:4">
      <c r="B25" s="33" t="s">
        <v>43</v>
      </c>
      <c r="C25" s="33"/>
      <c r="D25" s="33"/>
    </row>
    <row r="26" spans="2:4">
      <c r="B26" s="1" t="s">
        <v>0</v>
      </c>
      <c r="C26" s="4" t="s">
        <v>1</v>
      </c>
      <c r="D26" s="4" t="s">
        <v>2</v>
      </c>
    </row>
    <row r="27" spans="2:4">
      <c r="B27" s="5" t="s">
        <v>3</v>
      </c>
      <c r="D27" s="12" t="str">
        <f>IF($C$32&gt;0,Table2411182532[[#This Row],['# of Participants]]/$C$32,"")</f>
        <v/>
      </c>
    </row>
    <row r="28" spans="2:4">
      <c r="B28" s="1" t="s">
        <v>4</v>
      </c>
      <c r="D28" s="12" t="str">
        <f>IF($C$32&gt;0,Table2411182532[[#This Row],['# of Participants]]/$C$32,"")</f>
        <v/>
      </c>
    </row>
    <row r="29" spans="2:4" ht="30">
      <c r="B29" s="1" t="s">
        <v>70</v>
      </c>
      <c r="D29" s="12" t="str">
        <f>IF($C$32&gt;0,Table2411182532[[#This Row],['# of Participants]]/$C$32,"")</f>
        <v/>
      </c>
    </row>
    <row r="30" spans="2:4">
      <c r="B30" s="1" t="s">
        <v>5</v>
      </c>
      <c r="D30" s="12" t="str">
        <f>IF($C$32&gt;0,Table2411182532[[#This Row],['# of Participants]]/$C$32,"")</f>
        <v/>
      </c>
    </row>
    <row r="31" spans="2:4">
      <c r="B31" s="1" t="s">
        <v>6</v>
      </c>
      <c r="D31" s="12" t="str">
        <f>IF($C$32&gt;0,Table2411182532[[#This Row],['# of Participants]]/$C$32,"")</f>
        <v/>
      </c>
    </row>
    <row r="32" spans="2:4">
      <c r="B32" s="8" t="s">
        <v>7</v>
      </c>
      <c r="C32" s="2">
        <f>SUM(C27:C31)</f>
        <v>0</v>
      </c>
    </row>
    <row r="34" spans="2:4" ht="15" customHeight="1">
      <c r="B34" s="34" t="s">
        <v>44</v>
      </c>
      <c r="C34" s="34"/>
      <c r="D34" s="34"/>
    </row>
    <row r="35" spans="2:4" ht="16" thickBot="1">
      <c r="B35" s="13" t="s">
        <v>0</v>
      </c>
      <c r="C35" s="14" t="s">
        <v>1</v>
      </c>
      <c r="D35" s="15" t="s">
        <v>2</v>
      </c>
    </row>
    <row r="36" spans="2:4" ht="16" thickTop="1">
      <c r="B36" s="11" t="s">
        <v>3</v>
      </c>
      <c r="C36" s="16"/>
      <c r="D36" s="17" t="str">
        <f>IF($C$41&gt;0,C36/$C$41,"")</f>
        <v/>
      </c>
    </row>
    <row r="37" spans="2:4">
      <c r="B37" s="18" t="s">
        <v>4</v>
      </c>
      <c r="C37" s="19"/>
      <c r="D37" s="32" t="str">
        <f t="shared" ref="D37:D40" si="1">IF($C$41&gt;0,C37/$C$41,"")</f>
        <v/>
      </c>
    </row>
    <row r="38" spans="2:4" ht="30">
      <c r="B38" s="11" t="s">
        <v>70</v>
      </c>
      <c r="C38" s="16"/>
      <c r="D38" s="17" t="str">
        <f t="shared" si="1"/>
        <v/>
      </c>
    </row>
    <row r="39" spans="2:4">
      <c r="B39" s="18" t="s">
        <v>5</v>
      </c>
      <c r="C39" s="19"/>
      <c r="D39" s="32" t="str">
        <f t="shared" si="1"/>
        <v/>
      </c>
    </row>
    <row r="40" spans="2:4">
      <c r="B40" s="11" t="s">
        <v>6</v>
      </c>
      <c r="C40" s="16"/>
      <c r="D40" s="17" t="str">
        <f t="shared" si="1"/>
        <v/>
      </c>
    </row>
    <row r="41" spans="2:4">
      <c r="B41" s="20" t="s">
        <v>7</v>
      </c>
      <c r="C41" s="27">
        <f>SUM(C36:C40)</f>
        <v>0</v>
      </c>
      <c r="D41" s="22"/>
    </row>
    <row r="43" spans="2:4">
      <c r="B43" s="33" t="s">
        <v>45</v>
      </c>
      <c r="C43" s="33"/>
      <c r="D43" s="33"/>
    </row>
    <row r="44" spans="2:4">
      <c r="B44" s="1" t="s">
        <v>0</v>
      </c>
      <c r="C44" s="4" t="s">
        <v>1</v>
      </c>
      <c r="D44" s="4" t="s">
        <v>2</v>
      </c>
    </row>
    <row r="45" spans="2:4">
      <c r="B45" s="5" t="s">
        <v>3</v>
      </c>
      <c r="D45" s="12" t="str">
        <f>IF($C$50&gt;0,Table24512192633[[#This Row],['# of Participants]]/$C$50,"")</f>
        <v/>
      </c>
    </row>
    <row r="46" spans="2:4">
      <c r="B46" s="1" t="s">
        <v>4</v>
      </c>
      <c r="D46" s="12" t="str">
        <f>IF($C$50&gt;0,Table24512192633[[#This Row],['# of Participants]]/$C$50,"")</f>
        <v/>
      </c>
    </row>
    <row r="47" spans="2:4" ht="30">
      <c r="B47" s="1" t="s">
        <v>70</v>
      </c>
      <c r="D47" s="12" t="str">
        <f>IF($C$50&gt;0,Table24512192633[[#This Row],['# of Participants]]/$C$50,"")</f>
        <v/>
      </c>
    </row>
    <row r="48" spans="2:4">
      <c r="B48" s="1" t="s">
        <v>5</v>
      </c>
      <c r="D48" s="12" t="str">
        <f>IF($C$50&gt;0,Table24512192633[[#This Row],['# of Participants]]/$C$50,"")</f>
        <v/>
      </c>
    </row>
    <row r="49" spans="2:4">
      <c r="B49" s="1" t="s">
        <v>6</v>
      </c>
      <c r="D49" s="12" t="str">
        <f>IF($C$50&gt;0,Table24512192633[[#This Row],['# of Participants]]/$C$50,"")</f>
        <v/>
      </c>
    </row>
    <row r="50" spans="2:4">
      <c r="B50" s="8" t="s">
        <v>7</v>
      </c>
      <c r="C50" s="2">
        <f>SUM(C45:C49)</f>
        <v>0</v>
      </c>
    </row>
    <row r="52" spans="2:4" ht="32" customHeight="1">
      <c r="B52" s="33" t="s">
        <v>46</v>
      </c>
      <c r="C52" s="33"/>
      <c r="D52" s="33"/>
    </row>
    <row r="53" spans="2:4">
      <c r="B53" s="1" t="s">
        <v>0</v>
      </c>
      <c r="C53" s="4" t="s">
        <v>1</v>
      </c>
      <c r="D53" s="4" t="s">
        <v>2</v>
      </c>
    </row>
    <row r="54" spans="2:4">
      <c r="B54" s="5" t="s">
        <v>3</v>
      </c>
      <c r="D54" s="12" t="str">
        <f>IF($C$59&gt;0,Table245613202734[[#This Row],['# of Participants]]/$C$59,"")</f>
        <v/>
      </c>
    </row>
    <row r="55" spans="2:4">
      <c r="B55" s="1" t="s">
        <v>4</v>
      </c>
      <c r="D55" s="12" t="str">
        <f>IF($C$59&gt;0,Table245613202734[[#This Row],['# of Participants]]/$C$59,"")</f>
        <v/>
      </c>
    </row>
    <row r="56" spans="2:4" ht="30">
      <c r="B56" s="1" t="s">
        <v>70</v>
      </c>
      <c r="D56" s="12" t="str">
        <f>IF($C$59&gt;0,Table245613202734[[#This Row],['# of Participants]]/$C$59,"")</f>
        <v/>
      </c>
    </row>
    <row r="57" spans="2:4">
      <c r="B57" s="1" t="s">
        <v>5</v>
      </c>
      <c r="D57" s="12" t="str">
        <f>IF($C$59&gt;0,Table245613202734[[#This Row],['# of Participants]]/$C$59,"")</f>
        <v/>
      </c>
    </row>
    <row r="58" spans="2:4">
      <c r="B58" s="1" t="s">
        <v>6</v>
      </c>
      <c r="D58" s="12" t="str">
        <f>IF($C$59&gt;0,Table245613202734[[#This Row],['# of Participants]]/$C$59,"")</f>
        <v/>
      </c>
    </row>
    <row r="59" spans="2:4">
      <c r="B59" s="8" t="s">
        <v>7</v>
      </c>
      <c r="C59" s="2">
        <f>SUM(C54:C58)</f>
        <v>0</v>
      </c>
    </row>
  </sheetData>
  <mergeCells count="7">
    <mergeCell ref="B52:D52"/>
    <mergeCell ref="B4:E4"/>
    <mergeCell ref="B14:E14"/>
    <mergeCell ref="B16:D16"/>
    <mergeCell ref="B25:D25"/>
    <mergeCell ref="B34:D34"/>
    <mergeCell ref="B43:D43"/>
  </mergeCells>
  <pageMargins left="0.75" right="0.75" top="1" bottom="1" header="0.5" footer="0.5"/>
  <pageSetup orientation="portrait" horizontalDpi="4294967292" verticalDpi="4294967292"/>
  <tableParts count="5">
    <tablePart r:id="rId1"/>
    <tablePart r:id="rId2"/>
    <tablePart r:id="rId3"/>
    <tablePart r:id="rId4"/>
    <tablePart r:id="rId5"/>
  </tablePart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68"/>
  <sheetViews>
    <sheetView workbookViewId="0">
      <selection activeCell="B1" sqref="B1"/>
    </sheetView>
  </sheetViews>
  <sheetFormatPr baseColWidth="10" defaultRowHeight="15" x14ac:dyDescent="0"/>
  <cols>
    <col min="1" max="1" width="2.33203125" style="1" customWidth="1"/>
    <col min="2" max="2" width="21" style="1" customWidth="1"/>
    <col min="3" max="3" width="20.33203125" style="1" customWidth="1"/>
    <col min="4" max="4" width="19.1640625" style="1" customWidth="1"/>
    <col min="5" max="16384" width="10.83203125" style="1"/>
  </cols>
  <sheetData>
    <row r="1" spans="2:5" ht="30">
      <c r="B1" s="28" t="s">
        <v>150</v>
      </c>
      <c r="C1" s="29" t="s">
        <v>106</v>
      </c>
    </row>
    <row r="2" spans="2:5">
      <c r="B2" s="25"/>
      <c r="C2" s="23"/>
    </row>
    <row r="3" spans="2:5">
      <c r="B3" s="3"/>
      <c r="C3" s="3"/>
    </row>
    <row r="4" spans="2:5" ht="35" customHeight="1">
      <c r="B4" s="33" t="s">
        <v>47</v>
      </c>
      <c r="C4" s="33"/>
      <c r="D4" s="33"/>
      <c r="E4" s="33"/>
    </row>
    <row r="5" spans="2:5">
      <c r="B5" s="9"/>
      <c r="C5" s="9"/>
      <c r="D5" s="9"/>
    </row>
    <row r="6" spans="2:5" ht="15" customHeight="1">
      <c r="B6" s="1" t="s">
        <v>0</v>
      </c>
      <c r="C6" s="4" t="s">
        <v>1</v>
      </c>
      <c r="D6" s="4" t="s">
        <v>2</v>
      </c>
    </row>
    <row r="7" spans="2:5">
      <c r="B7" s="5" t="s">
        <v>3</v>
      </c>
      <c r="C7" s="5"/>
      <c r="D7" s="10" t="str">
        <f>IF($C$12&gt;0,Table19162337[[#This Row],['# of Participants]]/$C$12,"")</f>
        <v/>
      </c>
    </row>
    <row r="8" spans="2:5">
      <c r="B8" s="1" t="s">
        <v>4</v>
      </c>
      <c r="D8" s="10" t="str">
        <f>IF($C$12&gt;0,Table19162337[[#This Row],['# of Participants]]/$C$12,"")</f>
        <v/>
      </c>
    </row>
    <row r="9" spans="2:5" ht="30" customHeight="1">
      <c r="B9" s="1" t="s">
        <v>70</v>
      </c>
      <c r="D9" s="10" t="str">
        <f>IF($C$12&gt;0,Table19162337[[#This Row],['# of Participants]]/$C$12,"")</f>
        <v/>
      </c>
    </row>
    <row r="10" spans="2:5">
      <c r="B10" s="1" t="s">
        <v>5</v>
      </c>
      <c r="D10" s="10" t="str">
        <f>IF($C$12&gt;0,Table19162337[[#This Row],['# of Participants]]/$C$12,"")</f>
        <v/>
      </c>
    </row>
    <row r="11" spans="2:5">
      <c r="B11" s="1" t="s">
        <v>6</v>
      </c>
      <c r="D11" s="10" t="str">
        <f>IF($C$12&gt;0,Table19162337[[#This Row],['# of Participants]]/$C$12,"")</f>
        <v/>
      </c>
    </row>
    <row r="12" spans="2:5">
      <c r="B12" s="8" t="s">
        <v>7</v>
      </c>
      <c r="C12" s="2">
        <f t="shared" ref="C12" si="0">SUM(C7:C11)</f>
        <v>0</v>
      </c>
    </row>
    <row r="13" spans="2:5">
      <c r="B13" s="8"/>
      <c r="C13" s="2"/>
    </row>
    <row r="14" spans="2:5" ht="32" customHeight="1">
      <c r="B14" s="33" t="s">
        <v>29</v>
      </c>
      <c r="C14" s="33"/>
      <c r="D14" s="33"/>
      <c r="E14" s="33"/>
    </row>
    <row r="15" spans="2:5">
      <c r="B15" s="9"/>
      <c r="C15" s="9"/>
      <c r="D15" s="9"/>
    </row>
    <row r="16" spans="2:5">
      <c r="B16" s="33" t="s">
        <v>48</v>
      </c>
      <c r="C16" s="33"/>
      <c r="D16" s="33"/>
    </row>
    <row r="17" spans="2:4">
      <c r="B17" s="1" t="s">
        <v>0</v>
      </c>
      <c r="C17" s="4" t="s">
        <v>1</v>
      </c>
      <c r="D17" s="4" t="s">
        <v>2</v>
      </c>
    </row>
    <row r="18" spans="2:4">
      <c r="B18" s="5" t="s">
        <v>3</v>
      </c>
      <c r="D18" s="12" t="str">
        <f>IF($C$23&gt;0,Table210172438[[#This Row],['# of Participants]]/$C$23,"")</f>
        <v/>
      </c>
    </row>
    <row r="19" spans="2:4">
      <c r="B19" s="1" t="s">
        <v>4</v>
      </c>
      <c r="D19" s="12" t="str">
        <f>IF($C$23&gt;0,Table210172438[[#This Row],['# of Participants]]/$C$23,"")</f>
        <v/>
      </c>
    </row>
    <row r="20" spans="2:4" ht="30">
      <c r="B20" s="1" t="s">
        <v>70</v>
      </c>
      <c r="D20" s="12" t="str">
        <f>IF($C$23&gt;0,Table210172438[[#This Row],['# of Participants]]/$C$23,"")</f>
        <v/>
      </c>
    </row>
    <row r="21" spans="2:4">
      <c r="B21" s="1" t="s">
        <v>5</v>
      </c>
      <c r="D21" s="12" t="str">
        <f>IF($C$23&gt;0,Table210172438[[#This Row],['# of Participants]]/$C$23,"")</f>
        <v/>
      </c>
    </row>
    <row r="22" spans="2:4">
      <c r="B22" s="1" t="s">
        <v>6</v>
      </c>
      <c r="D22" s="12" t="str">
        <f>IF($C$23&gt;0,Table210172438[[#This Row],['# of Participants]]/$C$23,"")</f>
        <v/>
      </c>
    </row>
    <row r="23" spans="2:4">
      <c r="B23" s="8" t="s">
        <v>7</v>
      </c>
      <c r="C23" s="2">
        <f>SUM(C18:C22)</f>
        <v>0</v>
      </c>
    </row>
    <row r="25" spans="2:4">
      <c r="B25" s="33" t="s">
        <v>49</v>
      </c>
      <c r="C25" s="33"/>
      <c r="D25" s="33"/>
    </row>
    <row r="26" spans="2:4">
      <c r="B26" s="1" t="s">
        <v>0</v>
      </c>
      <c r="C26" s="4" t="s">
        <v>1</v>
      </c>
      <c r="D26" s="4" t="s">
        <v>2</v>
      </c>
    </row>
    <row r="27" spans="2:4">
      <c r="B27" s="5" t="s">
        <v>3</v>
      </c>
      <c r="D27" s="12" t="str">
        <f>IF($C$32&gt;0,Table2411182539[[#This Row],['# of Participants]]/$C$32,"")</f>
        <v/>
      </c>
    </row>
    <row r="28" spans="2:4">
      <c r="B28" s="1" t="s">
        <v>4</v>
      </c>
      <c r="D28" s="12" t="str">
        <f>IF($C$32&gt;0,Table2411182539[[#This Row],['# of Participants]]/$C$32,"")</f>
        <v/>
      </c>
    </row>
    <row r="29" spans="2:4" ht="30">
      <c r="B29" s="1" t="s">
        <v>70</v>
      </c>
      <c r="D29" s="12" t="str">
        <f>IF($C$32&gt;0,Table2411182539[[#This Row],['# of Participants]]/$C$32,"")</f>
        <v/>
      </c>
    </row>
    <row r="30" spans="2:4">
      <c r="B30" s="1" t="s">
        <v>5</v>
      </c>
      <c r="D30" s="12" t="str">
        <f>IF($C$32&gt;0,Table2411182539[[#This Row],['# of Participants]]/$C$32,"")</f>
        <v/>
      </c>
    </row>
    <row r="31" spans="2:4">
      <c r="B31" s="1" t="s">
        <v>6</v>
      </c>
      <c r="D31" s="12" t="str">
        <f>IF($C$32&gt;0,Table2411182539[[#This Row],['# of Participants]]/$C$32,"")</f>
        <v/>
      </c>
    </row>
    <row r="32" spans="2:4">
      <c r="B32" s="8" t="s">
        <v>7</v>
      </c>
      <c r="C32" s="2">
        <f>SUM(C27:C31)</f>
        <v>0</v>
      </c>
    </row>
    <row r="34" spans="2:4" ht="15" customHeight="1">
      <c r="B34" s="34" t="s">
        <v>50</v>
      </c>
      <c r="C34" s="34"/>
      <c r="D34" s="34"/>
    </row>
    <row r="35" spans="2:4" ht="16" thickBot="1">
      <c r="B35" s="13" t="s">
        <v>0</v>
      </c>
      <c r="C35" s="14" t="s">
        <v>1</v>
      </c>
      <c r="D35" s="15" t="s">
        <v>2</v>
      </c>
    </row>
    <row r="36" spans="2:4" ht="16" thickTop="1">
      <c r="B36" s="11" t="s">
        <v>3</v>
      </c>
      <c r="C36" s="16"/>
      <c r="D36" s="17" t="str">
        <f>IF($C$41&gt;0,C36/$C$41,"")</f>
        <v/>
      </c>
    </row>
    <row r="37" spans="2:4">
      <c r="B37" s="18" t="s">
        <v>4</v>
      </c>
      <c r="C37" s="19"/>
      <c r="D37" s="32" t="str">
        <f t="shared" ref="D37:D40" si="1">IF($C$41&gt;0,C37/$C$41,"")</f>
        <v/>
      </c>
    </row>
    <row r="38" spans="2:4" ht="30">
      <c r="B38" s="11" t="s">
        <v>70</v>
      </c>
      <c r="C38" s="16"/>
      <c r="D38" s="17" t="str">
        <f t="shared" si="1"/>
        <v/>
      </c>
    </row>
    <row r="39" spans="2:4">
      <c r="B39" s="18" t="s">
        <v>5</v>
      </c>
      <c r="C39" s="19"/>
      <c r="D39" s="32" t="str">
        <f t="shared" si="1"/>
        <v/>
      </c>
    </row>
    <row r="40" spans="2:4">
      <c r="B40" s="11" t="s">
        <v>6</v>
      </c>
      <c r="C40" s="16"/>
      <c r="D40" s="17" t="str">
        <f t="shared" si="1"/>
        <v/>
      </c>
    </row>
    <row r="41" spans="2:4">
      <c r="B41" s="20" t="s">
        <v>7</v>
      </c>
      <c r="C41" s="21">
        <f>SUM(C36:C40)</f>
        <v>0</v>
      </c>
      <c r="D41" s="22"/>
    </row>
    <row r="43" spans="2:4">
      <c r="B43" s="33" t="s">
        <v>51</v>
      </c>
      <c r="C43" s="33"/>
      <c r="D43" s="33"/>
    </row>
    <row r="44" spans="2:4">
      <c r="B44" s="1" t="s">
        <v>0</v>
      </c>
      <c r="C44" s="4" t="s">
        <v>1</v>
      </c>
      <c r="D44" s="4" t="s">
        <v>2</v>
      </c>
    </row>
    <row r="45" spans="2:4">
      <c r="B45" s="5" t="s">
        <v>3</v>
      </c>
      <c r="D45" s="12" t="str">
        <f>IF($C$50&gt;0,Table24512192640[[#This Row],['# of Participants]]/$C$50,"")</f>
        <v/>
      </c>
    </row>
    <row r="46" spans="2:4">
      <c r="B46" s="1" t="s">
        <v>4</v>
      </c>
      <c r="D46" s="12" t="str">
        <f>IF($C$50&gt;0,Table24512192640[[#This Row],['# of Participants]]/$C$50,"")</f>
        <v/>
      </c>
    </row>
    <row r="47" spans="2:4" ht="30">
      <c r="B47" s="1" t="s">
        <v>70</v>
      </c>
      <c r="D47" s="12" t="str">
        <f>IF($C$50&gt;0,Table24512192640[[#This Row],['# of Participants]]/$C$50,"")</f>
        <v/>
      </c>
    </row>
    <row r="48" spans="2:4">
      <c r="B48" s="1" t="s">
        <v>5</v>
      </c>
      <c r="D48" s="12" t="str">
        <f>IF($C$50&gt;0,Table24512192640[[#This Row],['# of Participants]]/$C$50,"")</f>
        <v/>
      </c>
    </row>
    <row r="49" spans="2:4">
      <c r="B49" s="1" t="s">
        <v>6</v>
      </c>
      <c r="D49" s="12" t="str">
        <f>IF($C$50&gt;0,Table24512192640[[#This Row],['# of Participants]]/$C$50,"")</f>
        <v/>
      </c>
    </row>
    <row r="50" spans="2:4">
      <c r="B50" s="8" t="s">
        <v>7</v>
      </c>
      <c r="C50" s="2">
        <f>SUM(C45:C49)</f>
        <v>0</v>
      </c>
    </row>
    <row r="52" spans="2:4">
      <c r="B52" s="33" t="s">
        <v>52</v>
      </c>
      <c r="C52" s="33"/>
      <c r="D52" s="33"/>
    </row>
    <row r="53" spans="2:4">
      <c r="B53" s="1" t="s">
        <v>0</v>
      </c>
      <c r="C53" s="4" t="s">
        <v>1</v>
      </c>
      <c r="D53" s="4" t="s">
        <v>2</v>
      </c>
    </row>
    <row r="54" spans="2:4">
      <c r="B54" s="5" t="s">
        <v>3</v>
      </c>
      <c r="D54" s="12" t="str">
        <f>IF($C$59&gt;0,Table245613202741[[#This Row],['# of Participants]]/$C$59,"")</f>
        <v/>
      </c>
    </row>
    <row r="55" spans="2:4">
      <c r="B55" s="1" t="s">
        <v>4</v>
      </c>
      <c r="D55" s="12" t="str">
        <f>IF($C$59&gt;0,Table245613202741[[#This Row],['# of Participants]]/$C$59,"")</f>
        <v/>
      </c>
    </row>
    <row r="56" spans="2:4" ht="30">
      <c r="B56" s="1" t="s">
        <v>70</v>
      </c>
      <c r="D56" s="12" t="str">
        <f>IF($C$59&gt;0,Table245613202741[[#This Row],['# of Participants]]/$C$59,"")</f>
        <v/>
      </c>
    </row>
    <row r="57" spans="2:4">
      <c r="B57" s="1" t="s">
        <v>5</v>
      </c>
      <c r="D57" s="12" t="str">
        <f>IF($C$59&gt;0,Table245613202741[[#This Row],['# of Participants]]/$C$59,"")</f>
        <v/>
      </c>
    </row>
    <row r="58" spans="2:4">
      <c r="B58" s="1" t="s">
        <v>6</v>
      </c>
      <c r="D58" s="12" t="str">
        <f>IF($C$59&gt;0,Table245613202741[[#This Row],['# of Participants]]/$C$59,"")</f>
        <v/>
      </c>
    </row>
    <row r="59" spans="2:4">
      <c r="B59" s="8" t="s">
        <v>7</v>
      </c>
      <c r="C59" s="2">
        <f>SUM(C54:C58)</f>
        <v>0</v>
      </c>
    </row>
    <row r="61" spans="2:4">
      <c r="B61" s="33" t="s">
        <v>53</v>
      </c>
      <c r="C61" s="33"/>
      <c r="D61" s="33"/>
    </row>
    <row r="62" spans="2:4">
      <c r="B62" s="1" t="s">
        <v>0</v>
      </c>
      <c r="C62" s="4" t="s">
        <v>1</v>
      </c>
      <c r="D62" s="4" t="s">
        <v>2</v>
      </c>
    </row>
    <row r="63" spans="2:4">
      <c r="B63" s="5" t="s">
        <v>3</v>
      </c>
      <c r="D63" s="12" t="str">
        <f>IF($C$68&gt;0,Table2456714212842[[#This Row],['# of Participants]]/$C$68,"")</f>
        <v/>
      </c>
    </row>
    <row r="64" spans="2:4">
      <c r="B64" s="1" t="s">
        <v>4</v>
      </c>
      <c r="D64" s="12" t="str">
        <f>IF($C$68&gt;0,Table2456714212842[[#This Row],['# of Participants]]/$C$68,"")</f>
        <v/>
      </c>
    </row>
    <row r="65" spans="2:4" ht="30">
      <c r="B65" s="1" t="s">
        <v>70</v>
      </c>
      <c r="D65" s="12" t="str">
        <f>IF($C$68&gt;0,Table2456714212842[[#This Row],['# of Participants]]/$C$68,"")</f>
        <v/>
      </c>
    </row>
    <row r="66" spans="2:4">
      <c r="B66" s="1" t="s">
        <v>5</v>
      </c>
      <c r="D66" s="12" t="str">
        <f>IF($C$68&gt;0,Table2456714212842[[#This Row],['# of Participants]]/$C$68,"")</f>
        <v/>
      </c>
    </row>
    <row r="67" spans="2:4">
      <c r="B67" s="1" t="s">
        <v>6</v>
      </c>
      <c r="D67" s="12" t="str">
        <f>IF($C$68&gt;0,Table2456714212842[[#This Row],['# of Participants]]/$C$68,"")</f>
        <v/>
      </c>
    </row>
    <row r="68" spans="2:4">
      <c r="B68" s="8" t="s">
        <v>7</v>
      </c>
      <c r="C68" s="2">
        <f>SUM(C63:C67)</f>
        <v>0</v>
      </c>
    </row>
  </sheetData>
  <mergeCells count="8">
    <mergeCell ref="B52:D52"/>
    <mergeCell ref="B61:D61"/>
    <mergeCell ref="B4:E4"/>
    <mergeCell ref="B14:E14"/>
    <mergeCell ref="B16:D16"/>
    <mergeCell ref="B25:D25"/>
    <mergeCell ref="B34:D34"/>
    <mergeCell ref="B43:D43"/>
  </mergeCells>
  <pageMargins left="0.75" right="0.75" top="1" bottom="1" header="0.5" footer="0.5"/>
  <pageSetup orientation="portrait" horizontalDpi="4294967292" verticalDpi="4294967292"/>
  <tableParts count="6">
    <tablePart r:id="rId1"/>
    <tablePart r:id="rId2"/>
    <tablePart r:id="rId3"/>
    <tablePart r:id="rId4"/>
    <tablePart r:id="rId5"/>
    <tablePart r:id="rId6"/>
  </tablePart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68"/>
  <sheetViews>
    <sheetView workbookViewId="0">
      <selection activeCell="B1" sqref="B1"/>
    </sheetView>
  </sheetViews>
  <sheetFormatPr baseColWidth="10" defaultRowHeight="15" x14ac:dyDescent="0"/>
  <cols>
    <col min="1" max="1" width="2.33203125" style="1" customWidth="1"/>
    <col min="2" max="2" width="21" style="1" customWidth="1"/>
    <col min="3" max="3" width="20.33203125" style="1" customWidth="1"/>
    <col min="4" max="4" width="19.1640625" style="1" customWidth="1"/>
    <col min="5" max="16384" width="10.83203125" style="1"/>
  </cols>
  <sheetData>
    <row r="1" spans="2:5" ht="30">
      <c r="B1" s="28" t="s">
        <v>151</v>
      </c>
      <c r="C1" s="29" t="s">
        <v>106</v>
      </c>
    </row>
    <row r="2" spans="2:5">
      <c r="B2" s="25"/>
      <c r="C2" s="23"/>
    </row>
    <row r="3" spans="2:5">
      <c r="B3" s="3"/>
      <c r="C3" s="3"/>
    </row>
    <row r="4" spans="2:5" ht="35" customHeight="1">
      <c r="B4" s="33" t="s">
        <v>54</v>
      </c>
      <c r="C4" s="33"/>
      <c r="D4" s="33"/>
      <c r="E4" s="33"/>
    </row>
    <row r="5" spans="2:5">
      <c r="B5" s="9"/>
      <c r="C5" s="9"/>
      <c r="D5" s="9"/>
    </row>
    <row r="6" spans="2:5" ht="15" customHeight="1">
      <c r="B6" s="1" t="s">
        <v>0</v>
      </c>
      <c r="C6" s="4" t="s">
        <v>1</v>
      </c>
      <c r="D6" s="4" t="s">
        <v>2</v>
      </c>
    </row>
    <row r="7" spans="2:5">
      <c r="B7" s="5" t="s">
        <v>3</v>
      </c>
      <c r="C7" s="5"/>
      <c r="D7" s="10" t="str">
        <f>IF($C$12&gt;0,Table19162344[[#This Row],['# of Participants]]/$C$12,"")</f>
        <v/>
      </c>
    </row>
    <row r="8" spans="2:5">
      <c r="B8" s="1" t="s">
        <v>4</v>
      </c>
      <c r="D8" s="10" t="str">
        <f>IF($C$12&gt;0,Table19162344[[#This Row],['# of Participants]]/$C$12,"")</f>
        <v/>
      </c>
    </row>
    <row r="9" spans="2:5" ht="30" customHeight="1">
      <c r="B9" s="1" t="s">
        <v>70</v>
      </c>
      <c r="D9" s="10" t="str">
        <f>IF($C$12&gt;0,Table19162344[[#This Row],['# of Participants]]/$C$12,"")</f>
        <v/>
      </c>
    </row>
    <row r="10" spans="2:5">
      <c r="B10" s="1" t="s">
        <v>5</v>
      </c>
      <c r="D10" s="10" t="str">
        <f>IF($C$12&gt;0,Table19162344[[#This Row],['# of Participants]]/$C$12,"")</f>
        <v/>
      </c>
    </row>
    <row r="11" spans="2:5">
      <c r="B11" s="1" t="s">
        <v>6</v>
      </c>
      <c r="D11" s="10" t="str">
        <f>IF($C$12&gt;0,Table19162344[[#This Row],['# of Participants]]/$C$12,"")</f>
        <v/>
      </c>
    </row>
    <row r="12" spans="2:5">
      <c r="B12" s="8" t="s">
        <v>7</v>
      </c>
      <c r="C12" s="2">
        <f t="shared" ref="C12" si="0">SUM(C7:C11)</f>
        <v>0</v>
      </c>
    </row>
    <row r="13" spans="2:5">
      <c r="B13" s="8"/>
      <c r="C13" s="2"/>
    </row>
    <row r="14" spans="2:5" ht="32" customHeight="1">
      <c r="B14" s="33" t="s">
        <v>55</v>
      </c>
      <c r="C14" s="33"/>
      <c r="D14" s="33"/>
      <c r="E14" s="33"/>
    </row>
    <row r="15" spans="2:5">
      <c r="B15" s="9"/>
      <c r="C15" s="9"/>
      <c r="D15" s="9"/>
    </row>
    <row r="16" spans="2:5">
      <c r="B16" s="33" t="s">
        <v>56</v>
      </c>
      <c r="C16" s="33"/>
      <c r="D16" s="33"/>
    </row>
    <row r="17" spans="2:4">
      <c r="B17" s="1" t="s">
        <v>0</v>
      </c>
      <c r="C17" s="4" t="s">
        <v>1</v>
      </c>
      <c r="D17" s="4" t="s">
        <v>2</v>
      </c>
    </row>
    <row r="18" spans="2:4">
      <c r="B18" s="5" t="s">
        <v>3</v>
      </c>
      <c r="D18" s="12" t="str">
        <f>IF($C$23&gt;0,Table210172445[[#This Row],['# of Participants]]/$C$23,"")</f>
        <v/>
      </c>
    </row>
    <row r="19" spans="2:4">
      <c r="B19" s="1" t="s">
        <v>4</v>
      </c>
      <c r="D19" s="12" t="str">
        <f>IF($C$23&gt;0,Table210172445[[#This Row],['# of Participants]]/$C$23,"")</f>
        <v/>
      </c>
    </row>
    <row r="20" spans="2:4" ht="30">
      <c r="B20" s="1" t="s">
        <v>70</v>
      </c>
      <c r="D20" s="12" t="str">
        <f>IF($C$23&gt;0,Table210172445[[#This Row],['# of Participants]]/$C$23,"")</f>
        <v/>
      </c>
    </row>
    <row r="21" spans="2:4">
      <c r="B21" s="1" t="s">
        <v>5</v>
      </c>
      <c r="D21" s="12" t="str">
        <f>IF($C$23&gt;0,Table210172445[[#This Row],['# of Participants]]/$C$23,"")</f>
        <v/>
      </c>
    </row>
    <row r="22" spans="2:4">
      <c r="B22" s="1" t="s">
        <v>6</v>
      </c>
      <c r="D22" s="12" t="str">
        <f>IF($C$23&gt;0,Table210172445[[#This Row],['# of Participants]]/$C$23,"")</f>
        <v/>
      </c>
    </row>
    <row r="23" spans="2:4">
      <c r="B23" s="8" t="s">
        <v>7</v>
      </c>
      <c r="C23" s="2">
        <f>SUM(C18:C22)</f>
        <v>0</v>
      </c>
    </row>
    <row r="25" spans="2:4">
      <c r="B25" s="33" t="s">
        <v>57</v>
      </c>
      <c r="C25" s="33"/>
      <c r="D25" s="33"/>
    </row>
    <row r="26" spans="2:4">
      <c r="B26" s="1" t="s">
        <v>0</v>
      </c>
      <c r="C26" s="4" t="s">
        <v>1</v>
      </c>
      <c r="D26" s="4" t="s">
        <v>2</v>
      </c>
    </row>
    <row r="27" spans="2:4">
      <c r="B27" s="5" t="s">
        <v>3</v>
      </c>
      <c r="D27" s="12" t="str">
        <f>IF($C$32&gt;0,Table2411182546[[#This Row],['# of Participants]]/$C$32,"")</f>
        <v/>
      </c>
    </row>
    <row r="28" spans="2:4">
      <c r="B28" s="1" t="s">
        <v>4</v>
      </c>
      <c r="D28" s="12" t="str">
        <f>IF($C$32&gt;0,Table2411182546[[#This Row],['# of Participants]]/$C$32,"")</f>
        <v/>
      </c>
    </row>
    <row r="29" spans="2:4" ht="30">
      <c r="B29" s="1" t="s">
        <v>70</v>
      </c>
      <c r="D29" s="12" t="str">
        <f>IF($C$32&gt;0,Table2411182546[[#This Row],['# of Participants]]/$C$32,"")</f>
        <v/>
      </c>
    </row>
    <row r="30" spans="2:4">
      <c r="B30" s="1" t="s">
        <v>5</v>
      </c>
      <c r="D30" s="12" t="str">
        <f>IF($C$32&gt;0,Table2411182546[[#This Row],['# of Participants]]/$C$32,"")</f>
        <v/>
      </c>
    </row>
    <row r="31" spans="2:4">
      <c r="B31" s="1" t="s">
        <v>6</v>
      </c>
      <c r="D31" s="12" t="str">
        <f>IF($C$32&gt;0,Table2411182546[[#This Row],['# of Participants]]/$C$32,"")</f>
        <v/>
      </c>
    </row>
    <row r="32" spans="2:4">
      <c r="B32" s="8" t="s">
        <v>7</v>
      </c>
      <c r="C32" s="2">
        <f>SUM(C27:C31)</f>
        <v>0</v>
      </c>
    </row>
    <row r="34" spans="2:4" ht="15" customHeight="1">
      <c r="B34" s="34" t="s">
        <v>58</v>
      </c>
      <c r="C34" s="34"/>
      <c r="D34" s="34"/>
    </row>
    <row r="35" spans="2:4" ht="16" thickBot="1">
      <c r="B35" s="13" t="s">
        <v>0</v>
      </c>
      <c r="C35" s="14" t="s">
        <v>1</v>
      </c>
      <c r="D35" s="15" t="s">
        <v>2</v>
      </c>
    </row>
    <row r="36" spans="2:4" ht="16" thickTop="1">
      <c r="B36" s="11" t="s">
        <v>3</v>
      </c>
      <c r="C36" s="16"/>
      <c r="D36" s="17" t="str">
        <f>IF($C$41&gt;0,C36/$C$41,"")</f>
        <v/>
      </c>
    </row>
    <row r="37" spans="2:4">
      <c r="B37" s="18" t="s">
        <v>4</v>
      </c>
      <c r="C37" s="19"/>
      <c r="D37" s="32" t="str">
        <f t="shared" ref="D37:D40" si="1">IF($C$41&gt;0,C37/$C$41,"")</f>
        <v/>
      </c>
    </row>
    <row r="38" spans="2:4" ht="30">
      <c r="B38" s="11" t="s">
        <v>70</v>
      </c>
      <c r="C38" s="16"/>
      <c r="D38" s="17" t="str">
        <f t="shared" si="1"/>
        <v/>
      </c>
    </row>
    <row r="39" spans="2:4">
      <c r="B39" s="18" t="s">
        <v>5</v>
      </c>
      <c r="C39" s="19"/>
      <c r="D39" s="32" t="str">
        <f t="shared" si="1"/>
        <v/>
      </c>
    </row>
    <row r="40" spans="2:4">
      <c r="B40" s="11" t="s">
        <v>6</v>
      </c>
      <c r="C40" s="16"/>
      <c r="D40" s="17" t="str">
        <f t="shared" si="1"/>
        <v/>
      </c>
    </row>
    <row r="41" spans="2:4">
      <c r="B41" s="20" t="s">
        <v>7</v>
      </c>
      <c r="C41" s="27">
        <f>SUM(C36:C40)</f>
        <v>0</v>
      </c>
      <c r="D41" s="22"/>
    </row>
    <row r="43" spans="2:4">
      <c r="B43" s="33" t="s">
        <v>59</v>
      </c>
      <c r="C43" s="33"/>
      <c r="D43" s="33"/>
    </row>
    <row r="44" spans="2:4">
      <c r="B44" s="1" t="s">
        <v>0</v>
      </c>
      <c r="C44" s="4" t="s">
        <v>1</v>
      </c>
      <c r="D44" s="4" t="s">
        <v>2</v>
      </c>
    </row>
    <row r="45" spans="2:4">
      <c r="B45" s="5" t="s">
        <v>3</v>
      </c>
      <c r="D45" s="12" t="str">
        <f>IF($C$50&gt;0,Table24512192647[[#This Row],['# of Participants]]/$C$50,"")</f>
        <v/>
      </c>
    </row>
    <row r="46" spans="2:4">
      <c r="B46" s="1" t="s">
        <v>4</v>
      </c>
      <c r="D46" s="12" t="str">
        <f>IF($C$50&gt;0,Table24512192647[[#This Row],['# of Participants]]/$C$50,"")</f>
        <v/>
      </c>
    </row>
    <row r="47" spans="2:4" ht="30">
      <c r="B47" s="1" t="s">
        <v>70</v>
      </c>
      <c r="D47" s="12" t="str">
        <f>IF($C$50&gt;0,Table24512192647[[#This Row],['# of Participants]]/$C$50,"")</f>
        <v/>
      </c>
    </row>
    <row r="48" spans="2:4">
      <c r="B48" s="1" t="s">
        <v>5</v>
      </c>
      <c r="D48" s="12" t="str">
        <f>IF($C$50&gt;0,Table24512192647[[#This Row],['# of Participants]]/$C$50,"")</f>
        <v/>
      </c>
    </row>
    <row r="49" spans="2:4">
      <c r="B49" s="1" t="s">
        <v>6</v>
      </c>
      <c r="D49" s="12" t="str">
        <f>IF($C$50&gt;0,Table24512192647[[#This Row],['# of Participants]]/$C$50,"")</f>
        <v/>
      </c>
    </row>
    <row r="50" spans="2:4">
      <c r="B50" s="8" t="s">
        <v>7</v>
      </c>
      <c r="C50" s="2">
        <f>SUM(C45:C49)</f>
        <v>0</v>
      </c>
    </row>
    <row r="52" spans="2:4" ht="29" customHeight="1">
      <c r="B52" s="33" t="s">
        <v>60</v>
      </c>
      <c r="C52" s="33"/>
      <c r="D52" s="33"/>
    </row>
    <row r="53" spans="2:4">
      <c r="B53" s="1" t="s">
        <v>0</v>
      </c>
      <c r="C53" s="4" t="s">
        <v>1</v>
      </c>
      <c r="D53" s="4" t="s">
        <v>2</v>
      </c>
    </row>
    <row r="54" spans="2:4">
      <c r="B54" s="5" t="s">
        <v>3</v>
      </c>
      <c r="D54" s="12" t="str">
        <f>IF($C$59&gt;0,Table245613202748[[#This Row],['# of Participants]]/$C$59,"")</f>
        <v/>
      </c>
    </row>
    <row r="55" spans="2:4">
      <c r="B55" s="1" t="s">
        <v>4</v>
      </c>
      <c r="D55" s="12" t="str">
        <f>IF($C$59&gt;0,Table245613202748[[#This Row],['# of Participants]]/$C$59,"")</f>
        <v/>
      </c>
    </row>
    <row r="56" spans="2:4" ht="30">
      <c r="B56" s="1" t="s">
        <v>70</v>
      </c>
      <c r="D56" s="12" t="str">
        <f>IF($C$59&gt;0,Table245613202748[[#This Row],['# of Participants]]/$C$59,"")</f>
        <v/>
      </c>
    </row>
    <row r="57" spans="2:4">
      <c r="B57" s="1" t="s">
        <v>5</v>
      </c>
      <c r="D57" s="12" t="str">
        <f>IF($C$59&gt;0,Table245613202748[[#This Row],['# of Participants]]/$C$59,"")</f>
        <v/>
      </c>
    </row>
    <row r="58" spans="2:4">
      <c r="B58" s="1" t="s">
        <v>6</v>
      </c>
      <c r="D58" s="12" t="str">
        <f>IF($C$59&gt;0,Table245613202748[[#This Row],['# of Participants]]/$C$59,"")</f>
        <v/>
      </c>
    </row>
    <row r="59" spans="2:4">
      <c r="B59" s="8" t="s">
        <v>7</v>
      </c>
      <c r="C59" s="2">
        <f>SUM(C54:C58)</f>
        <v>0</v>
      </c>
    </row>
    <row r="61" spans="2:4">
      <c r="B61" s="33" t="s">
        <v>61</v>
      </c>
      <c r="C61" s="33"/>
      <c r="D61" s="33"/>
    </row>
    <row r="62" spans="2:4">
      <c r="B62" s="1" t="s">
        <v>0</v>
      </c>
      <c r="C62" s="4" t="s">
        <v>1</v>
      </c>
      <c r="D62" s="4" t="s">
        <v>2</v>
      </c>
    </row>
    <row r="63" spans="2:4">
      <c r="B63" s="5" t="s">
        <v>3</v>
      </c>
      <c r="D63" s="12" t="str">
        <f>IF($C$68&gt;0,Table2456714212849[[#This Row],['# of Participants]]/$C$68,"")</f>
        <v/>
      </c>
    </row>
    <row r="64" spans="2:4">
      <c r="B64" s="1" t="s">
        <v>4</v>
      </c>
      <c r="D64" s="12" t="str">
        <f>IF($C$68&gt;0,Table2456714212849[[#This Row],['# of Participants]]/$C$68,"")</f>
        <v/>
      </c>
    </row>
    <row r="65" spans="2:4" ht="30">
      <c r="B65" s="1" t="s">
        <v>70</v>
      </c>
      <c r="D65" s="12" t="str">
        <f>IF($C$68&gt;0,Table2456714212849[[#This Row],['# of Participants]]/$C$68,"")</f>
        <v/>
      </c>
    </row>
    <row r="66" spans="2:4">
      <c r="B66" s="1" t="s">
        <v>5</v>
      </c>
      <c r="D66" s="12" t="str">
        <f>IF($C$68&gt;0,Table2456714212849[[#This Row],['# of Participants]]/$C$68,"")</f>
        <v/>
      </c>
    </row>
    <row r="67" spans="2:4">
      <c r="B67" s="1" t="s">
        <v>6</v>
      </c>
      <c r="D67" s="12" t="str">
        <f>IF($C$68&gt;0,Table2456714212849[[#This Row],['# of Participants]]/$C$68,"")</f>
        <v/>
      </c>
    </row>
    <row r="68" spans="2:4">
      <c r="B68" s="8" t="s">
        <v>7</v>
      </c>
      <c r="C68" s="2">
        <f>SUM(C63:C67)</f>
        <v>0</v>
      </c>
    </row>
  </sheetData>
  <mergeCells count="8">
    <mergeCell ref="B52:D52"/>
    <mergeCell ref="B61:D61"/>
    <mergeCell ref="B4:E4"/>
    <mergeCell ref="B14:E14"/>
    <mergeCell ref="B16:D16"/>
    <mergeCell ref="B25:D25"/>
    <mergeCell ref="B34:D34"/>
    <mergeCell ref="B43:D43"/>
  </mergeCells>
  <pageMargins left="0.75" right="0.75" top="1" bottom="1" header="0.5" footer="0.5"/>
  <pageSetup orientation="portrait" horizontalDpi="4294967292" verticalDpi="4294967292"/>
  <tableParts count="6">
    <tablePart r:id="rId1"/>
    <tablePart r:id="rId2"/>
    <tablePart r:id="rId3"/>
    <tablePart r:id="rId4"/>
    <tablePart r:id="rId5"/>
    <tablePart r:id="rId6"/>
  </tablePart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23"/>
  <sheetViews>
    <sheetView workbookViewId="0">
      <selection activeCell="B1" sqref="B1"/>
    </sheetView>
  </sheetViews>
  <sheetFormatPr baseColWidth="10" defaultRowHeight="15" x14ac:dyDescent="0"/>
  <cols>
    <col min="1" max="1" width="2.33203125" style="1" customWidth="1"/>
    <col min="2" max="2" width="24" style="1" customWidth="1"/>
    <col min="3" max="3" width="20.33203125" style="1" customWidth="1"/>
    <col min="4" max="4" width="19.1640625" style="1" customWidth="1"/>
    <col min="5" max="16384" width="10.83203125" style="1"/>
  </cols>
  <sheetData>
    <row r="1" spans="2:5" ht="30">
      <c r="B1" s="28" t="s">
        <v>152</v>
      </c>
      <c r="C1" s="29" t="s">
        <v>106</v>
      </c>
    </row>
    <row r="2" spans="2:5">
      <c r="B2" s="25"/>
      <c r="C2" s="23"/>
    </row>
    <row r="3" spans="2:5">
      <c r="B3" s="3"/>
      <c r="C3" s="3"/>
    </row>
    <row r="4" spans="2:5" ht="35" customHeight="1">
      <c r="B4" s="33" t="s">
        <v>63</v>
      </c>
      <c r="C4" s="33"/>
      <c r="D4" s="33"/>
      <c r="E4" s="33"/>
    </row>
    <row r="5" spans="2:5">
      <c r="B5" s="9"/>
      <c r="C5" s="9"/>
      <c r="D5" s="9"/>
    </row>
    <row r="6" spans="2:5" ht="15" customHeight="1">
      <c r="B6" s="1" t="s">
        <v>0</v>
      </c>
      <c r="C6" s="4" t="s">
        <v>1</v>
      </c>
      <c r="D6" s="4" t="s">
        <v>2</v>
      </c>
    </row>
    <row r="7" spans="2:5">
      <c r="B7" s="5" t="s">
        <v>64</v>
      </c>
      <c r="C7" s="5"/>
      <c r="D7" s="10" t="str">
        <f>IF($C$12&gt;0,Table1916234451[[#This Row],['# of Participants]]/$C$12,"")</f>
        <v/>
      </c>
    </row>
    <row r="8" spans="2:5">
      <c r="B8" s="1" t="s">
        <v>65</v>
      </c>
      <c r="D8" s="10" t="str">
        <f>IF($C$12&gt;0,Table1916234451[[#This Row],['# of Participants]]/$C$12,"")</f>
        <v/>
      </c>
    </row>
    <row r="9" spans="2:5" ht="30" customHeight="1">
      <c r="B9" s="1" t="s">
        <v>66</v>
      </c>
      <c r="D9" s="10" t="str">
        <f>IF($C$12&gt;0,Table1916234451[[#This Row],['# of Participants]]/$C$12,"")</f>
        <v/>
      </c>
    </row>
    <row r="10" spans="2:5">
      <c r="B10" s="1" t="s">
        <v>67</v>
      </c>
      <c r="D10" s="10" t="str">
        <f>IF($C$12&gt;0,Table1916234451[[#This Row],['# of Participants]]/$C$12,"")</f>
        <v/>
      </c>
    </row>
    <row r="11" spans="2:5">
      <c r="B11" s="1" t="s">
        <v>68</v>
      </c>
      <c r="D11" s="10" t="str">
        <f>IF($C$12&gt;0,Table1916234451[[#This Row],['# of Participants]]/$C$12,"")</f>
        <v/>
      </c>
    </row>
    <row r="12" spans="2:5">
      <c r="B12" s="8" t="s">
        <v>7</v>
      </c>
      <c r="C12" s="2">
        <f t="shared" ref="C12" si="0">SUM(C7:C11)</f>
        <v>0</v>
      </c>
    </row>
    <row r="13" spans="2:5">
      <c r="B13" s="8"/>
      <c r="C13" s="2"/>
    </row>
    <row r="14" spans="2:5" ht="35" customHeight="1">
      <c r="B14" s="33" t="s">
        <v>69</v>
      </c>
      <c r="C14" s="33"/>
      <c r="D14" s="33"/>
      <c r="E14" s="33"/>
    </row>
    <row r="15" spans="2:5">
      <c r="B15" s="9"/>
      <c r="C15" s="9"/>
      <c r="D15" s="9"/>
    </row>
    <row r="16" spans="2:5" ht="15" customHeight="1">
      <c r="B16" s="1" t="s">
        <v>0</v>
      </c>
      <c r="C16" s="4" t="s">
        <v>1</v>
      </c>
      <c r="D16" s="4" t="s">
        <v>2</v>
      </c>
    </row>
    <row r="17" spans="2:5">
      <c r="B17" s="5" t="s">
        <v>3</v>
      </c>
      <c r="C17" s="5"/>
      <c r="D17" s="10" t="str">
        <f>IF($C$22&gt;0,Table191623445157[[#This Row],['# of Participants]]/$C$22,"")</f>
        <v/>
      </c>
    </row>
    <row r="18" spans="2:5">
      <c r="B18" s="1" t="s">
        <v>4</v>
      </c>
      <c r="D18" s="10" t="str">
        <f>IF($C$22&gt;0,Table191623445157[[#This Row],['# of Participants]]/$C$22,"")</f>
        <v/>
      </c>
    </row>
    <row r="19" spans="2:5" ht="30" customHeight="1">
      <c r="B19" s="1" t="s">
        <v>70</v>
      </c>
      <c r="D19" s="10" t="str">
        <f>IF($C$22&gt;0,Table191623445157[[#This Row],['# of Participants]]/$C$22,"")</f>
        <v/>
      </c>
    </row>
    <row r="20" spans="2:5">
      <c r="B20" s="1" t="s">
        <v>5</v>
      </c>
      <c r="D20" s="10" t="str">
        <f>IF($C$22&gt;0,Table191623445157[[#This Row],['# of Participants]]/$C$22,"")</f>
        <v/>
      </c>
    </row>
    <row r="21" spans="2:5">
      <c r="B21" s="1" t="s">
        <v>6</v>
      </c>
      <c r="D21" s="10" t="str">
        <f>IF($C$22&gt;0,Table191623445157[[#This Row],['# of Participants]]/$C$22,"")</f>
        <v/>
      </c>
    </row>
    <row r="22" spans="2:5">
      <c r="B22" s="8" t="s">
        <v>7</v>
      </c>
      <c r="C22" s="2">
        <f>SUM(C17:C21)</f>
        <v>0</v>
      </c>
    </row>
    <row r="23" spans="2:5">
      <c r="B23" s="8"/>
      <c r="C23" s="2"/>
    </row>
    <row r="24" spans="2:5" ht="51" customHeight="1">
      <c r="B24" s="33" t="s">
        <v>71</v>
      </c>
      <c r="C24" s="33"/>
      <c r="D24" s="33"/>
      <c r="E24" s="33"/>
    </row>
    <row r="25" spans="2:5">
      <c r="B25" s="9"/>
      <c r="C25" s="9"/>
      <c r="D25" s="9"/>
    </row>
    <row r="26" spans="2:5">
      <c r="B26" s="33" t="s">
        <v>72</v>
      </c>
      <c r="C26" s="33"/>
      <c r="D26" s="33"/>
    </row>
    <row r="27" spans="2:5">
      <c r="B27" s="1" t="s">
        <v>0</v>
      </c>
      <c r="C27" s="4" t="s">
        <v>1</v>
      </c>
      <c r="D27" s="4" t="s">
        <v>2</v>
      </c>
    </row>
    <row r="28" spans="2:5">
      <c r="B28" s="5" t="s">
        <v>73</v>
      </c>
      <c r="D28" s="12" t="str">
        <f>IF($C$31&gt;0,Table21017244552[[#This Row],['# of Participants]]/$C$31,"")</f>
        <v/>
      </c>
    </row>
    <row r="29" spans="2:5">
      <c r="B29" s="1" t="s">
        <v>74</v>
      </c>
      <c r="D29" s="12" t="str">
        <f>IF($C$31&gt;0,Table21017244552[[#This Row],['# of Participants]]/$C$31,"")</f>
        <v/>
      </c>
    </row>
    <row r="30" spans="2:5">
      <c r="B30" s="1" t="s">
        <v>75</v>
      </c>
      <c r="D30" s="12" t="str">
        <f>IF($C$31&gt;0,Table21017244552[[#This Row],['# of Participants]]/$C$31,"")</f>
        <v/>
      </c>
    </row>
    <row r="31" spans="2:5">
      <c r="B31" s="8" t="s">
        <v>7</v>
      </c>
      <c r="C31" s="2">
        <f>SUM(C28:C30)</f>
        <v>0</v>
      </c>
    </row>
    <row r="33" spans="2:4">
      <c r="B33" s="33" t="s">
        <v>76</v>
      </c>
      <c r="C33" s="33"/>
      <c r="D33" s="33"/>
    </row>
    <row r="34" spans="2:4">
      <c r="B34" s="1" t="s">
        <v>0</v>
      </c>
      <c r="C34" s="4" t="s">
        <v>1</v>
      </c>
      <c r="D34" s="4" t="s">
        <v>2</v>
      </c>
    </row>
    <row r="35" spans="2:4">
      <c r="B35" s="5" t="s">
        <v>73</v>
      </c>
      <c r="D35" s="12" t="str">
        <f>IF($C$38&gt;0,Table241118254653[[#This Row],['# of Participants]]/$C$38,"")</f>
        <v/>
      </c>
    </row>
    <row r="36" spans="2:4">
      <c r="B36" s="1" t="s">
        <v>74</v>
      </c>
      <c r="D36" s="12" t="str">
        <f>IF($C$38&gt;0,Table241118254653[[#This Row],['# of Participants]]/$C$38,"")</f>
        <v/>
      </c>
    </row>
    <row r="37" spans="2:4">
      <c r="B37" s="1" t="s">
        <v>75</v>
      </c>
      <c r="D37" s="12" t="str">
        <f>IF($C$38&gt;0,Table241118254653[[#This Row],['# of Participants]]/$C$38,"")</f>
        <v/>
      </c>
    </row>
    <row r="38" spans="2:4">
      <c r="B38" s="8" t="s">
        <v>7</v>
      </c>
      <c r="C38" s="1">
        <f>SUM(C35:C37)</f>
        <v>0</v>
      </c>
    </row>
    <row r="40" spans="2:4" ht="15" customHeight="1">
      <c r="B40" s="34" t="s">
        <v>154</v>
      </c>
      <c r="C40" s="34"/>
      <c r="D40" s="34"/>
    </row>
    <row r="41" spans="2:4" ht="16" thickBot="1">
      <c r="B41" s="13" t="s">
        <v>0</v>
      </c>
      <c r="C41" s="14" t="s">
        <v>1</v>
      </c>
      <c r="D41" s="15" t="s">
        <v>2</v>
      </c>
    </row>
    <row r="42" spans="2:4" ht="16" thickTop="1">
      <c r="B42" s="6" t="s">
        <v>73</v>
      </c>
      <c r="C42" s="16"/>
      <c r="D42" s="17" t="str">
        <f>IF($C$45&gt;0,C42/$C$45,"")</f>
        <v/>
      </c>
    </row>
    <row r="43" spans="2:4">
      <c r="B43" s="7" t="s">
        <v>74</v>
      </c>
      <c r="C43" s="19"/>
      <c r="D43" s="32" t="str">
        <f>IF($C$45&gt;0,C43/$C$45,"")</f>
        <v/>
      </c>
    </row>
    <row r="44" spans="2:4">
      <c r="B44" s="6" t="s">
        <v>75</v>
      </c>
      <c r="C44" s="16"/>
      <c r="D44" s="17" t="str">
        <f>IF($C$45&gt;0,C44/$C$45,"")</f>
        <v/>
      </c>
    </row>
    <row r="45" spans="2:4">
      <c r="B45" s="20" t="s">
        <v>7</v>
      </c>
      <c r="C45" s="21">
        <f>SUM(C42:C44)</f>
        <v>0</v>
      </c>
      <c r="D45" s="22"/>
    </row>
    <row r="47" spans="2:4">
      <c r="B47" s="33" t="s">
        <v>77</v>
      </c>
      <c r="C47" s="33"/>
      <c r="D47" s="33"/>
    </row>
    <row r="48" spans="2:4">
      <c r="B48" s="1" t="s">
        <v>0</v>
      </c>
      <c r="C48" s="4" t="s">
        <v>1</v>
      </c>
      <c r="D48" s="4" t="s">
        <v>2</v>
      </c>
    </row>
    <row r="49" spans="2:4">
      <c r="B49" s="6" t="s">
        <v>73</v>
      </c>
      <c r="D49" s="12" t="str">
        <f>IF($C$52&gt;0,Table2451219264754[[#This Row],['# of Participants]]/$C$52,"")</f>
        <v/>
      </c>
    </row>
    <row r="50" spans="2:4">
      <c r="B50" s="7" t="s">
        <v>74</v>
      </c>
      <c r="D50" s="12" t="str">
        <f>IF($C$52&gt;0,Table2451219264754[[#This Row],['# of Participants]]/$C$52,"")</f>
        <v/>
      </c>
    </row>
    <row r="51" spans="2:4">
      <c r="B51" s="6" t="s">
        <v>75</v>
      </c>
      <c r="D51" s="12" t="str">
        <f>IF($C$52&gt;0,Table2451219264754[[#This Row],['# of Participants]]/$C$52,"")</f>
        <v/>
      </c>
    </row>
    <row r="52" spans="2:4">
      <c r="B52" s="8" t="s">
        <v>7</v>
      </c>
      <c r="C52" s="1">
        <f>SUM(C49:C51)</f>
        <v>0</v>
      </c>
    </row>
    <row r="54" spans="2:4">
      <c r="B54" s="33" t="s">
        <v>78</v>
      </c>
      <c r="C54" s="33"/>
      <c r="D54" s="33"/>
    </row>
    <row r="55" spans="2:4">
      <c r="B55" s="1" t="s">
        <v>0</v>
      </c>
      <c r="C55" s="4" t="s">
        <v>1</v>
      </c>
      <c r="D55" s="4" t="s">
        <v>2</v>
      </c>
    </row>
    <row r="56" spans="2:4">
      <c r="B56" s="6" t="s">
        <v>73</v>
      </c>
      <c r="D56" s="12" t="str">
        <f>IF($C$59&gt;0,Table24561320274855[[#This Row],['# of Participants]]/$C$59,"")</f>
        <v/>
      </c>
    </row>
    <row r="57" spans="2:4">
      <c r="B57" s="7" t="s">
        <v>74</v>
      </c>
      <c r="D57" s="12" t="str">
        <f>IF($C$59&gt;0,Table24561320274855[[#This Row],['# of Participants]]/$C$59,"")</f>
        <v/>
      </c>
    </row>
    <row r="58" spans="2:4">
      <c r="B58" s="6" t="s">
        <v>75</v>
      </c>
      <c r="D58" s="12" t="str">
        <f>IF($C$59&gt;0,Table24561320274855[[#This Row],['# of Participants]]/$C$59,"")</f>
        <v/>
      </c>
    </row>
    <row r="59" spans="2:4">
      <c r="B59" s="8" t="s">
        <v>7</v>
      </c>
      <c r="C59" s="1">
        <f>SUM(C56:C58)</f>
        <v>0</v>
      </c>
    </row>
    <row r="61" spans="2:4">
      <c r="B61" s="33" t="s">
        <v>79</v>
      </c>
      <c r="C61" s="33"/>
      <c r="D61" s="33"/>
    </row>
    <row r="62" spans="2:4">
      <c r="B62" s="1" t="s">
        <v>0</v>
      </c>
      <c r="C62" s="4" t="s">
        <v>1</v>
      </c>
      <c r="D62" s="4" t="s">
        <v>2</v>
      </c>
    </row>
    <row r="63" spans="2:4">
      <c r="B63" s="6" t="s">
        <v>73</v>
      </c>
      <c r="D63" s="12" t="str">
        <f>IF($C$66&gt;0,Table245671421284956[[#This Row],['# of Participants]]/$C$66,"")</f>
        <v/>
      </c>
    </row>
    <row r="64" spans="2:4">
      <c r="B64" s="7" t="s">
        <v>74</v>
      </c>
      <c r="D64" s="12" t="str">
        <f>IF($C$66&gt;0,Table245671421284956[[#This Row],['# of Participants]]/$C$66,"")</f>
        <v/>
      </c>
    </row>
    <row r="65" spans="2:5">
      <c r="B65" s="6" t="s">
        <v>75</v>
      </c>
      <c r="D65" s="12" t="str">
        <f>IF($C$66&gt;0,Table245671421284956[[#This Row],['# of Participants]]/$C$66,"")</f>
        <v/>
      </c>
    </row>
    <row r="66" spans="2:5">
      <c r="B66" s="8" t="s">
        <v>7</v>
      </c>
      <c r="C66" s="1">
        <f>SUM(C63:C65)</f>
        <v>0</v>
      </c>
    </row>
    <row r="68" spans="2:5">
      <c r="B68" s="33" t="s">
        <v>80</v>
      </c>
      <c r="C68" s="33"/>
      <c r="D68" s="33"/>
    </row>
    <row r="69" spans="2:5">
      <c r="B69" s="1" t="s">
        <v>0</v>
      </c>
      <c r="C69" s="4" t="s">
        <v>1</v>
      </c>
      <c r="D69" s="4" t="s">
        <v>2</v>
      </c>
    </row>
    <row r="70" spans="2:5">
      <c r="B70" s="6" t="s">
        <v>73</v>
      </c>
      <c r="D70" s="12" t="str">
        <f>IF($C$73&gt;0,Table24567142128495658[[#This Row],['# of Participants]]/$C$73,"")</f>
        <v/>
      </c>
    </row>
    <row r="71" spans="2:5">
      <c r="B71" s="7" t="s">
        <v>74</v>
      </c>
      <c r="D71" s="12" t="str">
        <f>IF($C$73&gt;0,Table24567142128495658[[#This Row],['# of Participants]]/$C$73,"")</f>
        <v/>
      </c>
    </row>
    <row r="72" spans="2:5">
      <c r="B72" s="6" t="s">
        <v>75</v>
      </c>
      <c r="D72" s="12" t="str">
        <f>IF($C$73&gt;0,Table24567142128495658[[#This Row],['# of Participants]]/$C$73,"")</f>
        <v/>
      </c>
    </row>
    <row r="73" spans="2:5">
      <c r="B73" s="8" t="s">
        <v>7</v>
      </c>
      <c r="C73" s="2">
        <f>SUM(C70:C72)</f>
        <v>0</v>
      </c>
    </row>
    <row r="75" spans="2:5" ht="50" customHeight="1">
      <c r="B75" s="33" t="s">
        <v>91</v>
      </c>
      <c r="C75" s="33"/>
      <c r="D75" s="33"/>
      <c r="E75" s="33"/>
    </row>
    <row r="76" spans="2:5">
      <c r="B76" s="9"/>
      <c r="C76" s="9"/>
      <c r="D76" s="9"/>
    </row>
    <row r="77" spans="2:5">
      <c r="B77" s="1" t="s">
        <v>0</v>
      </c>
      <c r="C77" s="4" t="s">
        <v>1</v>
      </c>
      <c r="D77" s="4" t="s">
        <v>2</v>
      </c>
    </row>
    <row r="78" spans="2:5">
      <c r="B78" s="5" t="s">
        <v>81</v>
      </c>
      <c r="C78" s="5"/>
      <c r="D78" s="10" t="str">
        <f>IF($C$87&gt;0,Table19162344515759[[#This Row],['# of Participants]]/$C$87,"")</f>
        <v/>
      </c>
    </row>
    <row r="79" spans="2:5" ht="30">
      <c r="B79" s="1" t="s">
        <v>82</v>
      </c>
      <c r="D79" s="10" t="str">
        <f>IF($C$87&gt;0,Table19162344515759[[#This Row],['# of Participants]]/$C$87,"")</f>
        <v/>
      </c>
    </row>
    <row r="80" spans="2:5" ht="30">
      <c r="B80" s="1" t="s">
        <v>83</v>
      </c>
      <c r="D80" s="10" t="str">
        <f>IF($C$87&gt;0,Table19162344515759[[#This Row],['# of Participants]]/$C$87,"")</f>
        <v/>
      </c>
    </row>
    <row r="81" spans="2:5" ht="30">
      <c r="B81" s="1" t="s">
        <v>84</v>
      </c>
      <c r="D81" s="10" t="str">
        <f>IF($C$87&gt;0,Table19162344515759[[#This Row],['# of Participants]]/$C$87,"")</f>
        <v/>
      </c>
    </row>
    <row r="82" spans="2:5" ht="45">
      <c r="B82" s="1" t="s">
        <v>85</v>
      </c>
      <c r="D82" s="10" t="str">
        <f>IF($C$87&gt;0,Table19162344515759[[#This Row],['# of Participants]]/$C$87,"")</f>
        <v/>
      </c>
    </row>
    <row r="83" spans="2:5">
      <c r="B83" s="1" t="s">
        <v>86</v>
      </c>
      <c r="C83" s="26"/>
      <c r="D83" s="10" t="str">
        <f>IF($C$87&gt;0,Table19162344515759[[#This Row],['# of Participants]]/$C$87,"")</f>
        <v/>
      </c>
    </row>
    <row r="84" spans="2:5" ht="30">
      <c r="B84" s="1" t="s">
        <v>87</v>
      </c>
      <c r="C84" s="26"/>
      <c r="D84" s="10" t="str">
        <f>IF($C$87&gt;0,Table19162344515759[[#This Row],['# of Participants]]/$C$87,"")</f>
        <v/>
      </c>
    </row>
    <row r="85" spans="2:5" ht="30">
      <c r="B85" s="1" t="s">
        <v>88</v>
      </c>
      <c r="C85" s="26"/>
      <c r="D85" s="10" t="str">
        <f>IF($C$87&gt;0,Table19162344515759[[#This Row],['# of Participants]]/$C$87,"")</f>
        <v/>
      </c>
    </row>
    <row r="86" spans="2:5">
      <c r="B86" s="1" t="s">
        <v>89</v>
      </c>
      <c r="C86" s="26"/>
      <c r="D86" s="10" t="str">
        <f>IF($C$87&gt;0,Table19162344515759[[#This Row],['# of Participants]]/$C$87,"")</f>
        <v/>
      </c>
    </row>
    <row r="87" spans="2:5">
      <c r="B87" s="8" t="s">
        <v>90</v>
      </c>
      <c r="C87" s="2"/>
    </row>
    <row r="89" spans="2:5" ht="32" customHeight="1">
      <c r="B89" s="33" t="s">
        <v>112</v>
      </c>
      <c r="C89" s="33"/>
      <c r="D89" s="33"/>
      <c r="E89" s="24"/>
    </row>
    <row r="91" spans="2:5">
      <c r="B91" s="33" t="s">
        <v>92</v>
      </c>
      <c r="C91" s="33"/>
      <c r="D91" s="33"/>
    </row>
    <row r="92" spans="2:5">
      <c r="B92" s="1" t="s">
        <v>0</v>
      </c>
      <c r="C92" s="4" t="s">
        <v>1</v>
      </c>
      <c r="D92" s="4" t="s">
        <v>2</v>
      </c>
    </row>
    <row r="93" spans="2:5">
      <c r="B93" s="5" t="s">
        <v>93</v>
      </c>
      <c r="D93" s="12" t="str">
        <f>IF($C$96&gt;0,Table2101724455260[[#This Row],['# of Participants]]/$C$96,"")</f>
        <v/>
      </c>
    </row>
    <row r="94" spans="2:5">
      <c r="B94" s="1" t="s">
        <v>94</v>
      </c>
      <c r="D94" s="12" t="str">
        <f>IF($C$96&gt;0,Table2101724455260[[#This Row],['# of Participants]]/$C$96,"")</f>
        <v/>
      </c>
    </row>
    <row r="95" spans="2:5">
      <c r="B95" s="1" t="s">
        <v>95</v>
      </c>
      <c r="D95" s="12" t="str">
        <f>IF($C$96&gt;0,Table2101724455260[[#This Row],['# of Participants]]/$C$96,"")</f>
        <v/>
      </c>
    </row>
    <row r="96" spans="2:5">
      <c r="B96" s="8" t="s">
        <v>7</v>
      </c>
      <c r="C96" s="2">
        <f>SUM(C93:C95)</f>
        <v>0</v>
      </c>
    </row>
    <row r="98" spans="2:4">
      <c r="B98" s="33" t="s">
        <v>96</v>
      </c>
      <c r="C98" s="33"/>
      <c r="D98" s="33"/>
    </row>
    <row r="99" spans="2:4">
      <c r="B99" s="1" t="s">
        <v>0</v>
      </c>
      <c r="C99" s="4" t="s">
        <v>1</v>
      </c>
      <c r="D99" s="4" t="s">
        <v>2</v>
      </c>
    </row>
    <row r="100" spans="2:4">
      <c r="B100" s="5" t="s">
        <v>93</v>
      </c>
      <c r="D100" s="12" t="str">
        <f>IF($C$103&gt;0,Table24111825465361[[#This Row],['# of Participants]]/$C$103,"")</f>
        <v/>
      </c>
    </row>
    <row r="101" spans="2:4">
      <c r="B101" s="1" t="s">
        <v>94</v>
      </c>
      <c r="D101" s="12" t="str">
        <f>IF($C$103&gt;0,Table24111825465361[[#This Row],['# of Participants]]/$C$103,"")</f>
        <v/>
      </c>
    </row>
    <row r="102" spans="2:4">
      <c r="B102" s="1" t="s">
        <v>95</v>
      </c>
      <c r="D102" s="12" t="str">
        <f>IF($C$103&gt;0,Table24111825465361[[#This Row],['# of Participants]]/$C$103,"")</f>
        <v/>
      </c>
    </row>
    <row r="103" spans="2:4">
      <c r="B103" s="8" t="s">
        <v>7</v>
      </c>
      <c r="C103" s="2">
        <f>SUM(C100:C102)</f>
        <v>0</v>
      </c>
    </row>
    <row r="105" spans="2:4">
      <c r="B105" s="34" t="s">
        <v>97</v>
      </c>
      <c r="C105" s="34"/>
      <c r="D105" s="34"/>
    </row>
    <row r="106" spans="2:4" ht="16" thickBot="1">
      <c r="B106" s="13" t="s">
        <v>0</v>
      </c>
      <c r="C106" s="14" t="s">
        <v>1</v>
      </c>
      <c r="D106" s="15" t="s">
        <v>2</v>
      </c>
    </row>
    <row r="107" spans="2:4" ht="16" thickTop="1">
      <c r="B107" s="6" t="s">
        <v>93</v>
      </c>
      <c r="C107" s="16"/>
      <c r="D107" s="17" t="str">
        <f>IF($C$110&gt;0,C107/$C$110,"")</f>
        <v/>
      </c>
    </row>
    <row r="108" spans="2:4">
      <c r="B108" s="7" t="s">
        <v>94</v>
      </c>
      <c r="C108" s="19"/>
      <c r="D108" s="32" t="str">
        <f t="shared" ref="D108:D109" si="1">IF($C$110&gt;0,C108/$C$110,"")</f>
        <v/>
      </c>
    </row>
    <row r="109" spans="2:4">
      <c r="B109" s="6" t="s">
        <v>95</v>
      </c>
      <c r="C109" s="16"/>
      <c r="D109" s="17" t="str">
        <f t="shared" si="1"/>
        <v/>
      </c>
    </row>
    <row r="110" spans="2:4">
      <c r="B110" s="20" t="s">
        <v>7</v>
      </c>
      <c r="C110" s="27">
        <f>SUM(C107:C109)</f>
        <v>0</v>
      </c>
      <c r="D110" s="22"/>
    </row>
    <row r="112" spans="2:4">
      <c r="B112" s="33" t="s">
        <v>98</v>
      </c>
      <c r="C112" s="33"/>
      <c r="D112" s="33"/>
    </row>
    <row r="113" spans="2:4">
      <c r="B113" s="1" t="s">
        <v>0</v>
      </c>
      <c r="C113" s="4" t="s">
        <v>1</v>
      </c>
      <c r="D113" s="4" t="s">
        <v>2</v>
      </c>
    </row>
    <row r="114" spans="2:4">
      <c r="B114" s="5" t="s">
        <v>93</v>
      </c>
      <c r="D114" s="12" t="str">
        <f>IF($C$117&gt;0,Table245121926475462[[#This Row],['# of Participants]]/$C$117,"")</f>
        <v/>
      </c>
    </row>
    <row r="115" spans="2:4">
      <c r="B115" s="1" t="s">
        <v>94</v>
      </c>
      <c r="D115" s="12" t="str">
        <f>IF($C$117&gt;0,Table245121926475462[[#This Row],['# of Participants]]/$C$117,"")</f>
        <v/>
      </c>
    </row>
    <row r="116" spans="2:4">
      <c r="B116" s="1" t="s">
        <v>95</v>
      </c>
      <c r="D116" s="12" t="str">
        <f>IF($C$117&gt;0,Table245121926475462[[#This Row],['# of Participants]]/$C$117,"")</f>
        <v/>
      </c>
    </row>
    <row r="117" spans="2:4">
      <c r="B117" s="8" t="s">
        <v>7</v>
      </c>
      <c r="C117" s="2">
        <f>SUM(C114:C116)</f>
        <v>0</v>
      </c>
    </row>
    <row r="119" spans="2:4">
      <c r="B119" s="33" t="s">
        <v>99</v>
      </c>
      <c r="C119" s="33"/>
      <c r="D119" s="33"/>
    </row>
    <row r="120" spans="2:4">
      <c r="B120" s="1" t="s">
        <v>0</v>
      </c>
      <c r="C120" s="4" t="s">
        <v>1</v>
      </c>
      <c r="D120" s="4" t="s">
        <v>2</v>
      </c>
    </row>
    <row r="121" spans="2:4">
      <c r="B121" s="5" t="s">
        <v>93</v>
      </c>
      <c r="D121" s="12" t="str">
        <f>IF($C$124&gt;0,Table2456132027485563[[#This Row],['# of Participants]]/$C$124,"")</f>
        <v/>
      </c>
    </row>
    <row r="122" spans="2:4">
      <c r="B122" s="1" t="s">
        <v>94</v>
      </c>
      <c r="D122" s="12" t="str">
        <f>IF($C$124&gt;0,Table2456132027485563[[#This Row],['# of Participants]]/$C$124,"")</f>
        <v/>
      </c>
    </row>
    <row r="123" spans="2:4">
      <c r="B123" s="1" t="s">
        <v>95</v>
      </c>
      <c r="D123" s="12" t="str">
        <f>IF($C$124&gt;0,Table2456132027485563[[#This Row],['# of Participants]]/$C$124,"")</f>
        <v/>
      </c>
    </row>
    <row r="124" spans="2:4">
      <c r="B124" s="8" t="s">
        <v>7</v>
      </c>
      <c r="C124" s="2">
        <f>SUM(C121:C123)</f>
        <v>0</v>
      </c>
    </row>
    <row r="126" spans="2:4">
      <c r="B126" s="33" t="s">
        <v>100</v>
      </c>
      <c r="C126" s="33"/>
      <c r="D126" s="33"/>
    </row>
    <row r="127" spans="2:4">
      <c r="B127" s="1" t="s">
        <v>0</v>
      </c>
      <c r="C127" s="4" t="s">
        <v>1</v>
      </c>
      <c r="D127" s="4" t="s">
        <v>2</v>
      </c>
    </row>
    <row r="128" spans="2:4">
      <c r="B128" s="5" t="s">
        <v>93</v>
      </c>
      <c r="D128" s="12" t="str">
        <f>IF($C$131&gt;0,Table24567142128495664[[#This Row],['# of Participants]]/$C$131,"")</f>
        <v/>
      </c>
    </row>
    <row r="129" spans="2:4">
      <c r="B129" s="1" t="s">
        <v>94</v>
      </c>
      <c r="D129" s="12" t="str">
        <f>IF($C$131&gt;0,Table24567142128495664[[#This Row],['# of Participants]]/$C$131,"")</f>
        <v/>
      </c>
    </row>
    <row r="130" spans="2:4">
      <c r="B130" s="1" t="s">
        <v>95</v>
      </c>
      <c r="D130" s="12" t="str">
        <f>IF($C$131&gt;0,Table24567142128495664[[#This Row],['# of Participants]]/$C$131,"")</f>
        <v/>
      </c>
    </row>
    <row r="131" spans="2:4">
      <c r="B131" s="8" t="s">
        <v>7</v>
      </c>
      <c r="C131" s="2">
        <f>SUM(C128:C130)</f>
        <v>0</v>
      </c>
    </row>
    <row r="133" spans="2:4">
      <c r="B133" s="33" t="s">
        <v>101</v>
      </c>
      <c r="C133" s="33"/>
      <c r="D133" s="33"/>
    </row>
    <row r="134" spans="2:4">
      <c r="B134" s="1" t="s">
        <v>0</v>
      </c>
      <c r="C134" s="4" t="s">
        <v>1</v>
      </c>
      <c r="D134" s="4" t="s">
        <v>2</v>
      </c>
    </row>
    <row r="135" spans="2:4">
      <c r="B135" s="5" t="s">
        <v>93</v>
      </c>
      <c r="D135" s="12" t="str">
        <f>IF($C$138&gt;0,Table2456714212849565865[[#This Row],['# of Participants]]/$C$138,"")</f>
        <v/>
      </c>
    </row>
    <row r="136" spans="2:4">
      <c r="B136" s="1" t="s">
        <v>94</v>
      </c>
      <c r="D136" s="12" t="str">
        <f>IF($C$138&gt;0,Table2456714212849565865[[#This Row],['# of Participants]]/$C$138,"")</f>
        <v/>
      </c>
    </row>
    <row r="137" spans="2:4">
      <c r="B137" s="1" t="s">
        <v>95</v>
      </c>
      <c r="D137" s="12" t="str">
        <f>IF($C$138&gt;0,Table2456714212849565865[[#This Row],['# of Participants]]/$C$138,"")</f>
        <v/>
      </c>
    </row>
    <row r="138" spans="2:4">
      <c r="B138" s="8" t="s">
        <v>7</v>
      </c>
      <c r="C138" s="2">
        <f>SUM(C135:C137)</f>
        <v>0</v>
      </c>
    </row>
    <row r="140" spans="2:4">
      <c r="B140" s="33" t="s">
        <v>102</v>
      </c>
      <c r="C140" s="33"/>
      <c r="D140" s="33"/>
    </row>
    <row r="141" spans="2:4">
      <c r="B141" s="1" t="s">
        <v>0</v>
      </c>
      <c r="C141" s="4" t="s">
        <v>1</v>
      </c>
      <c r="D141" s="4" t="s">
        <v>2</v>
      </c>
    </row>
    <row r="142" spans="2:4">
      <c r="B142" s="5" t="s">
        <v>93</v>
      </c>
      <c r="D142" s="12" t="str">
        <f>IF($C$145&gt;0,Table245671421284956586566[[#This Row],['# of Participants]]/$C$145,"")</f>
        <v/>
      </c>
    </row>
    <row r="143" spans="2:4">
      <c r="B143" s="1" t="s">
        <v>94</v>
      </c>
      <c r="D143" s="12" t="str">
        <f>IF($C$145&gt;0,Table245671421284956586566[[#This Row],['# of Participants]]/$C$145,"")</f>
        <v/>
      </c>
    </row>
    <row r="144" spans="2:4">
      <c r="B144" s="1" t="s">
        <v>95</v>
      </c>
      <c r="D144" s="12" t="str">
        <f>IF($C$145&gt;0,Table245671421284956586566[[#This Row],['# of Participants]]/$C$145,"")</f>
        <v/>
      </c>
    </row>
    <row r="145" spans="2:4">
      <c r="B145" s="8" t="s">
        <v>7</v>
      </c>
      <c r="C145" s="2">
        <f>SUM(C142:C144)</f>
        <v>0</v>
      </c>
    </row>
    <row r="147" spans="2:4">
      <c r="B147" s="33" t="s">
        <v>103</v>
      </c>
      <c r="C147" s="33"/>
      <c r="D147" s="33"/>
    </row>
    <row r="148" spans="2:4">
      <c r="B148" s="1" t="s">
        <v>0</v>
      </c>
      <c r="C148" s="4" t="s">
        <v>1</v>
      </c>
      <c r="D148" s="4" t="s">
        <v>2</v>
      </c>
    </row>
    <row r="149" spans="2:4">
      <c r="B149" s="5" t="s">
        <v>93</v>
      </c>
      <c r="D149" s="12" t="str">
        <f>IF($C$152&gt;0,Table24567142128495658656667[[#This Row],['# of Participants]]/$C$152,"")</f>
        <v/>
      </c>
    </row>
    <row r="150" spans="2:4">
      <c r="B150" s="1" t="s">
        <v>94</v>
      </c>
      <c r="D150" s="12" t="str">
        <f>IF($C$152&gt;0,Table24567142128495658656667[[#This Row],['# of Participants]]/$C$152,"")</f>
        <v/>
      </c>
    </row>
    <row r="151" spans="2:4">
      <c r="B151" s="1" t="s">
        <v>95</v>
      </c>
      <c r="D151" s="12" t="str">
        <f>IF($C$152&gt;0,Table24567142128495658656667[[#This Row],['# of Participants]]/$C$152,"")</f>
        <v/>
      </c>
    </row>
    <row r="152" spans="2:4">
      <c r="B152" s="8" t="s">
        <v>7</v>
      </c>
      <c r="C152" s="2">
        <f>SUM(C149:C151)</f>
        <v>0</v>
      </c>
    </row>
    <row r="154" spans="2:4">
      <c r="B154" s="33" t="s">
        <v>104</v>
      </c>
      <c r="C154" s="33"/>
      <c r="D154" s="33"/>
    </row>
    <row r="155" spans="2:4">
      <c r="B155" s="1" t="s">
        <v>0</v>
      </c>
      <c r="C155" s="4" t="s">
        <v>1</v>
      </c>
      <c r="D155" s="4" t="s">
        <v>2</v>
      </c>
    </row>
    <row r="156" spans="2:4">
      <c r="B156" s="5" t="s">
        <v>93</v>
      </c>
      <c r="D156" s="12" t="str">
        <f>IF($C$159&gt;0,Table2456714212849565865666768[[#This Row],['# of Participants]]/$C$159,"")</f>
        <v/>
      </c>
    </row>
    <row r="157" spans="2:4">
      <c r="B157" s="1" t="s">
        <v>94</v>
      </c>
      <c r="D157" s="12" t="str">
        <f>IF($C$159&gt;0,Table2456714212849565865666768[[#This Row],['# of Participants]]/$C$159,"")</f>
        <v/>
      </c>
    </row>
    <row r="158" spans="2:4">
      <c r="B158" s="1" t="s">
        <v>95</v>
      </c>
      <c r="D158" s="12" t="str">
        <f>IF($C$159&gt;0,Table2456714212849565865666768[[#This Row],['# of Participants]]/$C$159,"")</f>
        <v/>
      </c>
    </row>
    <row r="159" spans="2:4">
      <c r="B159" s="8" t="s">
        <v>7</v>
      </c>
      <c r="C159" s="2">
        <f>SUM(C156:C158)</f>
        <v>0</v>
      </c>
    </row>
    <row r="161" spans="2:5">
      <c r="B161" s="33" t="s">
        <v>105</v>
      </c>
      <c r="C161" s="33"/>
      <c r="D161" s="33"/>
    </row>
    <row r="162" spans="2:5">
      <c r="B162" s="1" t="s">
        <v>0</v>
      </c>
      <c r="C162" s="4" t="s">
        <v>1</v>
      </c>
      <c r="D162" s="4" t="s">
        <v>2</v>
      </c>
    </row>
    <row r="163" spans="2:5">
      <c r="B163" s="5" t="s">
        <v>93</v>
      </c>
      <c r="D163" s="12" t="str">
        <f>IF($C$166&gt;0,Table245671421284956586566676869[[#This Row],['# of Participants]]/$C$166,"")</f>
        <v/>
      </c>
    </row>
    <row r="164" spans="2:5">
      <c r="B164" s="1" t="s">
        <v>94</v>
      </c>
      <c r="D164" s="12" t="str">
        <f>IF($C$166&gt;0,Table245671421284956586566676869[[#This Row],['# of Participants]]/$C$166,"")</f>
        <v/>
      </c>
    </row>
    <row r="165" spans="2:5">
      <c r="B165" s="1" t="s">
        <v>95</v>
      </c>
      <c r="D165" s="12" t="str">
        <f>IF($C$166&gt;0,Table245671421284956586566676869[[#This Row],['# of Participants]]/$C$166,"")</f>
        <v/>
      </c>
    </row>
    <row r="166" spans="2:5">
      <c r="B166" s="8" t="s">
        <v>7</v>
      </c>
      <c r="C166" s="2">
        <f>SUM(C163:C165)</f>
        <v>0</v>
      </c>
    </row>
    <row r="168" spans="2:5">
      <c r="B168" s="33" t="s">
        <v>107</v>
      </c>
      <c r="C168" s="33"/>
      <c r="D168" s="33"/>
    </row>
    <row r="169" spans="2:5">
      <c r="B169" s="1" t="s">
        <v>0</v>
      </c>
      <c r="C169" s="4" t="s">
        <v>1</v>
      </c>
      <c r="D169" s="4" t="s">
        <v>2</v>
      </c>
    </row>
    <row r="170" spans="2:5">
      <c r="B170" s="5" t="s">
        <v>93</v>
      </c>
      <c r="D170" s="12" t="str">
        <f>IF($C$173&gt;0,Table24567142128495658656667686970[[#This Row],['# of Participants]]/$C$173,"")</f>
        <v/>
      </c>
    </row>
    <row r="171" spans="2:5">
      <c r="B171" s="1" t="s">
        <v>94</v>
      </c>
      <c r="D171" s="12" t="str">
        <f>IF($C$173&gt;0,Table24567142128495658656667686970[[#This Row],['# of Participants]]/$C$173,"")</f>
        <v/>
      </c>
    </row>
    <row r="172" spans="2:5">
      <c r="B172" s="1" t="s">
        <v>95</v>
      </c>
      <c r="D172" s="12" t="str">
        <f>IF($C$173&gt;0,Table24567142128495658656667686970[[#This Row],['# of Participants]]/$C$173,"")</f>
        <v/>
      </c>
    </row>
    <row r="173" spans="2:5">
      <c r="B173" s="8" t="s">
        <v>7</v>
      </c>
      <c r="C173" s="2">
        <f>SUM(C170:C172)</f>
        <v>0</v>
      </c>
    </row>
    <row r="175" spans="2:5" ht="32" customHeight="1">
      <c r="B175" s="33" t="s">
        <v>111</v>
      </c>
      <c r="C175" s="33"/>
      <c r="D175" s="33"/>
      <c r="E175" s="33"/>
    </row>
    <row r="176" spans="2:5">
      <c r="B176" s="9"/>
      <c r="C176" s="9"/>
      <c r="D176" s="9"/>
    </row>
    <row r="177" spans="2:5">
      <c r="B177" s="1" t="s">
        <v>0</v>
      </c>
      <c r="C177" s="4" t="s">
        <v>1</v>
      </c>
      <c r="D177" s="4" t="s">
        <v>2</v>
      </c>
    </row>
    <row r="178" spans="2:5">
      <c r="B178" s="5" t="s">
        <v>108</v>
      </c>
      <c r="D178" s="12" t="str">
        <f>IF($C$181&gt;0,Table2456714212849565865666768697071[[#This Row],['# of Participants]]/$C$181,"")</f>
        <v/>
      </c>
    </row>
    <row r="179" spans="2:5">
      <c r="B179" s="1" t="s">
        <v>109</v>
      </c>
      <c r="D179" s="12" t="str">
        <f>IF($C$181&gt;0,Table2456714212849565865666768697071[[#This Row],['# of Participants]]/$C$181,"")</f>
        <v/>
      </c>
    </row>
    <row r="180" spans="2:5">
      <c r="B180" s="1" t="s">
        <v>110</v>
      </c>
      <c r="D180" s="12" t="str">
        <f>IF($C$181&gt;0,Table2456714212849565865666768697071[[#This Row],['# of Participants]]/$C$181,"")</f>
        <v/>
      </c>
    </row>
    <row r="181" spans="2:5">
      <c r="B181" s="8" t="s">
        <v>7</v>
      </c>
      <c r="C181" s="2">
        <f>SUM(C178:C180)</f>
        <v>0</v>
      </c>
    </row>
    <row r="183" spans="2:5" ht="34" customHeight="1">
      <c r="B183" s="35" t="s">
        <v>113</v>
      </c>
      <c r="C183" s="35"/>
    </row>
    <row r="185" spans="2:5" ht="30">
      <c r="B185" s="4" t="s">
        <v>114</v>
      </c>
      <c r="C185" s="4" t="s">
        <v>115</v>
      </c>
      <c r="D185" s="4" t="s">
        <v>116</v>
      </c>
    </row>
    <row r="186" spans="2:5">
      <c r="B186" s="30"/>
      <c r="C186" s="4"/>
      <c r="D186" s="31" t="str">
        <f>IF(Table245671421284956586566676869707172[Total Sum (from all participants)]&gt;0,(Table245671421284956586566676869707172[Total Sum (from all participants)]/Table245671421284956586566676869707172['# of Participants Who Responded]),"")</f>
        <v/>
      </c>
    </row>
    <row r="188" spans="2:5" ht="30" customHeight="1">
      <c r="B188" s="33" t="s">
        <v>117</v>
      </c>
      <c r="C188" s="33"/>
      <c r="D188" s="33"/>
      <c r="E188" s="24"/>
    </row>
    <row r="190" spans="2:5">
      <c r="B190" s="33" t="s">
        <v>118</v>
      </c>
      <c r="C190" s="33"/>
      <c r="D190" s="33"/>
    </row>
    <row r="191" spans="2:5">
      <c r="B191" s="1" t="s">
        <v>0</v>
      </c>
      <c r="C191" s="4" t="s">
        <v>1</v>
      </c>
      <c r="D191" s="4" t="s">
        <v>2</v>
      </c>
    </row>
    <row r="192" spans="2:5">
      <c r="B192" s="5" t="s">
        <v>3</v>
      </c>
      <c r="D192" s="12" t="str">
        <f>IF($C$197&gt;0,Table21017244573[[#This Row],['# of Participants]]/$C$197,"")</f>
        <v/>
      </c>
    </row>
    <row r="193" spans="2:4">
      <c r="B193" s="1" t="s">
        <v>4</v>
      </c>
      <c r="D193" s="12" t="str">
        <f>IF($C$197&gt;0,Table21017244573[[#This Row],['# of Participants]]/$C$197,"")</f>
        <v/>
      </c>
    </row>
    <row r="194" spans="2:4" ht="30">
      <c r="B194" s="1" t="s">
        <v>70</v>
      </c>
      <c r="D194" s="12" t="str">
        <f>IF($C$197&gt;0,Table21017244573[[#This Row],['# of Participants]]/$C$197,"")</f>
        <v/>
      </c>
    </row>
    <row r="195" spans="2:4">
      <c r="B195" s="1" t="s">
        <v>5</v>
      </c>
      <c r="D195" s="12" t="str">
        <f>IF($C$197&gt;0,Table21017244573[[#This Row],['# of Participants]]/$C$197,"")</f>
        <v/>
      </c>
    </row>
    <row r="196" spans="2:4">
      <c r="B196" s="1" t="s">
        <v>6</v>
      </c>
      <c r="D196" s="12" t="str">
        <f>IF($C$197&gt;0,Table21017244573[[#This Row],['# of Participants]]/$C$197,"")</f>
        <v/>
      </c>
    </row>
    <row r="197" spans="2:4">
      <c r="B197" s="8" t="s">
        <v>7</v>
      </c>
      <c r="C197" s="2">
        <f>SUM(C192:C196)</f>
        <v>0</v>
      </c>
    </row>
    <row r="199" spans="2:4">
      <c r="B199" s="33" t="s">
        <v>119</v>
      </c>
      <c r="C199" s="33"/>
      <c r="D199" s="33"/>
    </row>
    <row r="200" spans="2:4">
      <c r="B200" s="1" t="s">
        <v>0</v>
      </c>
      <c r="C200" s="4" t="s">
        <v>1</v>
      </c>
      <c r="D200" s="4" t="s">
        <v>2</v>
      </c>
    </row>
    <row r="201" spans="2:4">
      <c r="B201" s="5" t="s">
        <v>3</v>
      </c>
      <c r="D201" s="12" t="str">
        <f>IF($C$206&gt;0,Table241118254674[[#This Row],['# of Participants]]/$C$206,"")</f>
        <v/>
      </c>
    </row>
    <row r="202" spans="2:4">
      <c r="B202" s="1" t="s">
        <v>4</v>
      </c>
      <c r="D202" s="12" t="str">
        <f>IF($C$206&gt;0,Table241118254674[[#This Row],['# of Participants]]/$C$206,"")</f>
        <v/>
      </c>
    </row>
    <row r="203" spans="2:4" ht="30">
      <c r="B203" s="1" t="s">
        <v>70</v>
      </c>
      <c r="D203" s="12" t="str">
        <f>IF($C$206&gt;0,Table241118254674[[#This Row],['# of Participants]]/$C$206,"")</f>
        <v/>
      </c>
    </row>
    <row r="204" spans="2:4">
      <c r="B204" s="1" t="s">
        <v>5</v>
      </c>
      <c r="D204" s="12" t="str">
        <f>IF($C$206&gt;0,Table241118254674[[#This Row],['# of Participants]]/$C$206,"")</f>
        <v/>
      </c>
    </row>
    <row r="205" spans="2:4">
      <c r="B205" s="1" t="s">
        <v>6</v>
      </c>
      <c r="D205" s="12" t="str">
        <f>IF($C$206&gt;0,Table241118254674[[#This Row],['# of Participants]]/$C$206,"")</f>
        <v/>
      </c>
    </row>
    <row r="206" spans="2:4">
      <c r="B206" s="8" t="s">
        <v>7</v>
      </c>
      <c r="C206" s="2">
        <f>SUM(C201:C205)</f>
        <v>0</v>
      </c>
    </row>
    <row r="208" spans="2:4">
      <c r="B208" s="34" t="s">
        <v>120</v>
      </c>
      <c r="C208" s="34"/>
      <c r="D208" s="34"/>
    </row>
    <row r="209" spans="2:4">
      <c r="B209" s="1" t="s">
        <v>0</v>
      </c>
      <c r="C209" s="4" t="s">
        <v>1</v>
      </c>
      <c r="D209" s="4" t="s">
        <v>2</v>
      </c>
    </row>
    <row r="210" spans="2:4">
      <c r="B210" s="5" t="s">
        <v>3</v>
      </c>
      <c r="D210" s="12" t="str">
        <f>IF($C$215&gt;0,Table24111825467478[[#This Row],['# of Participants]]/$C$215,"")</f>
        <v/>
      </c>
    </row>
    <row r="211" spans="2:4">
      <c r="B211" s="1" t="s">
        <v>4</v>
      </c>
      <c r="D211" s="12" t="str">
        <f>IF($C$215&gt;0,Table24111825467478[[#This Row],['# of Participants]]/$C$215,"")</f>
        <v/>
      </c>
    </row>
    <row r="212" spans="2:4" ht="30">
      <c r="B212" s="1" t="s">
        <v>70</v>
      </c>
      <c r="D212" s="12" t="str">
        <f>IF($C$215&gt;0,Table24111825467478[[#This Row],['# of Participants]]/$C$215,"")</f>
        <v/>
      </c>
    </row>
    <row r="213" spans="2:4">
      <c r="B213" s="1" t="s">
        <v>5</v>
      </c>
      <c r="D213" s="12" t="str">
        <f>IF($C$215&gt;0,Table24111825467478[[#This Row],['# of Participants]]/$C$215,"")</f>
        <v/>
      </c>
    </row>
    <row r="214" spans="2:4">
      <c r="B214" s="1" t="s">
        <v>6</v>
      </c>
      <c r="D214" s="12" t="str">
        <f>IF($C$215&gt;0,Table24111825467478[[#This Row],['# of Participants]]/$C$215,"")</f>
        <v/>
      </c>
    </row>
    <row r="215" spans="2:4">
      <c r="B215" s="8" t="s">
        <v>7</v>
      </c>
      <c r="C215" s="2">
        <f>SUM(C210:C214)</f>
        <v>0</v>
      </c>
    </row>
    <row r="217" spans="2:4">
      <c r="B217" s="33" t="s">
        <v>121</v>
      </c>
      <c r="C217" s="33"/>
      <c r="D217" s="33"/>
    </row>
    <row r="218" spans="2:4">
      <c r="B218" s="1" t="s">
        <v>0</v>
      </c>
      <c r="C218" s="4" t="s">
        <v>1</v>
      </c>
      <c r="D218" s="4" t="s">
        <v>2</v>
      </c>
    </row>
    <row r="219" spans="2:4">
      <c r="B219" s="5" t="s">
        <v>3</v>
      </c>
      <c r="D219" s="12" t="str">
        <f>IF($C$224&gt;0,Table2451219264775[[#This Row],['# of Participants]]/$C$224,"")</f>
        <v/>
      </c>
    </row>
    <row r="220" spans="2:4">
      <c r="B220" s="1" t="s">
        <v>4</v>
      </c>
      <c r="D220" s="12" t="str">
        <f>IF($C$224&gt;0,Table2451219264775[[#This Row],['# of Participants]]/$C$224,"")</f>
        <v/>
      </c>
    </row>
    <row r="221" spans="2:4" ht="30">
      <c r="B221" s="1" t="s">
        <v>70</v>
      </c>
      <c r="D221" s="12" t="str">
        <f>IF($C$224&gt;0,Table2451219264775[[#This Row],['# of Participants]]/$C$224,"")</f>
        <v/>
      </c>
    </row>
    <row r="222" spans="2:4">
      <c r="B222" s="1" t="s">
        <v>5</v>
      </c>
      <c r="D222" s="12" t="str">
        <f>IF($C$224&gt;0,Table2451219264775[[#This Row],['# of Participants]]/$C$224,"")</f>
        <v/>
      </c>
    </row>
    <row r="223" spans="2:4">
      <c r="B223" s="1" t="s">
        <v>6</v>
      </c>
      <c r="D223" s="12" t="str">
        <f>IF($C$224&gt;0,Table2451219264775[[#This Row],['# of Participants]]/$C$224,"")</f>
        <v/>
      </c>
    </row>
    <row r="224" spans="2:4">
      <c r="B224" s="8" t="s">
        <v>7</v>
      </c>
      <c r="C224" s="2">
        <f>SUM(C219:C223)</f>
        <v>0</v>
      </c>
    </row>
    <row r="226" spans="2:4" ht="30" customHeight="1">
      <c r="B226" s="33" t="s">
        <v>122</v>
      </c>
      <c r="C226" s="33"/>
      <c r="D226" s="33"/>
    </row>
    <row r="227" spans="2:4">
      <c r="B227" s="1" t="s">
        <v>0</v>
      </c>
      <c r="C227" s="4" t="s">
        <v>1</v>
      </c>
      <c r="D227" s="4" t="s">
        <v>2</v>
      </c>
    </row>
    <row r="228" spans="2:4">
      <c r="B228" s="5" t="s">
        <v>3</v>
      </c>
      <c r="D228" s="12" t="str">
        <f>IF($C$233&gt;0,Table24561320274876[[#This Row],['# of Participants]]/$C$233,"")</f>
        <v/>
      </c>
    </row>
    <row r="229" spans="2:4">
      <c r="B229" s="1" t="s">
        <v>4</v>
      </c>
      <c r="D229" s="12" t="str">
        <f>IF($C$233&gt;0,Table24561320274876[[#This Row],['# of Participants]]/$C$233,"")</f>
        <v/>
      </c>
    </row>
    <row r="230" spans="2:4" ht="30">
      <c r="B230" s="1" t="s">
        <v>70</v>
      </c>
      <c r="D230" s="12" t="str">
        <f>IF($C$233&gt;0,Table24561320274876[[#This Row],['# of Participants]]/$C$233,"")</f>
        <v/>
      </c>
    </row>
    <row r="231" spans="2:4">
      <c r="B231" s="1" t="s">
        <v>5</v>
      </c>
      <c r="D231" s="12" t="str">
        <f>IF($C$233&gt;0,Table24561320274876[[#This Row],['# of Participants]]/$C$233,"")</f>
        <v/>
      </c>
    </row>
    <row r="232" spans="2:4">
      <c r="B232" s="1" t="s">
        <v>6</v>
      </c>
      <c r="D232" s="12" t="str">
        <f>IF($C$233&gt;0,Table24561320274876[[#This Row],['# of Participants]]/$C$233,"")</f>
        <v/>
      </c>
    </row>
    <row r="233" spans="2:4">
      <c r="B233" s="8" t="s">
        <v>7</v>
      </c>
      <c r="C233" s="2">
        <f>SUM(C228:C232)</f>
        <v>0</v>
      </c>
    </row>
    <row r="235" spans="2:4">
      <c r="B235" s="33" t="s">
        <v>123</v>
      </c>
      <c r="C235" s="33"/>
      <c r="D235" s="33"/>
    </row>
    <row r="236" spans="2:4">
      <c r="B236" s="1" t="s">
        <v>0</v>
      </c>
      <c r="C236" s="4" t="s">
        <v>1</v>
      </c>
      <c r="D236" s="4" t="s">
        <v>2</v>
      </c>
    </row>
    <row r="237" spans="2:4">
      <c r="B237" s="5" t="s">
        <v>3</v>
      </c>
      <c r="D237" s="12" t="str">
        <f>IF($C$242&gt;0,Table245671421284977[[#This Row],['# of Participants]]/$C$242,"")</f>
        <v/>
      </c>
    </row>
    <row r="238" spans="2:4">
      <c r="B238" s="1" t="s">
        <v>4</v>
      </c>
      <c r="D238" s="12" t="str">
        <f>IF($C$242&gt;0,Table245671421284977[[#This Row],['# of Participants]]/$C$242,"")</f>
        <v/>
      </c>
    </row>
    <row r="239" spans="2:4" ht="30">
      <c r="B239" s="1" t="s">
        <v>70</v>
      </c>
      <c r="D239" s="12" t="str">
        <f>IF($C$242&gt;0,Table245671421284977[[#This Row],['# of Participants]]/$C$242,"")</f>
        <v/>
      </c>
    </row>
    <row r="240" spans="2:4">
      <c r="B240" s="1" t="s">
        <v>5</v>
      </c>
      <c r="D240" s="12" t="str">
        <f>IF($C$242&gt;0,Table245671421284977[[#This Row],['# of Participants]]/$C$242,"")</f>
        <v/>
      </c>
    </row>
    <row r="241" spans="2:4">
      <c r="B241" s="1" t="s">
        <v>6</v>
      </c>
      <c r="D241" s="12" t="str">
        <f>IF($C$242&gt;0,Table245671421284977[[#This Row],['# of Participants]]/$C$242,"")</f>
        <v/>
      </c>
    </row>
    <row r="242" spans="2:4">
      <c r="B242" s="8" t="s">
        <v>7</v>
      </c>
      <c r="C242" s="2">
        <f>SUM(C237:C241)</f>
        <v>0</v>
      </c>
    </row>
    <row r="244" spans="2:4">
      <c r="B244" s="33" t="s">
        <v>124</v>
      </c>
      <c r="C244" s="33"/>
      <c r="D244" s="33"/>
    </row>
    <row r="245" spans="2:4">
      <c r="B245" s="1" t="s">
        <v>0</v>
      </c>
      <c r="C245" s="4" t="s">
        <v>1</v>
      </c>
      <c r="D245" s="4" t="s">
        <v>2</v>
      </c>
    </row>
    <row r="246" spans="2:4">
      <c r="B246" s="5" t="s">
        <v>3</v>
      </c>
      <c r="D246" s="12" t="str">
        <f>IF($C$251&gt;0,Table24567142128497779[[#This Row],['# of Participants]]/$C$251,"")</f>
        <v/>
      </c>
    </row>
    <row r="247" spans="2:4">
      <c r="B247" s="1" t="s">
        <v>4</v>
      </c>
      <c r="D247" s="12" t="str">
        <f>IF($C$251&gt;0,Table24567142128497779[[#This Row],['# of Participants]]/$C$251,"")</f>
        <v/>
      </c>
    </row>
    <row r="248" spans="2:4" ht="30">
      <c r="B248" s="1" t="s">
        <v>70</v>
      </c>
      <c r="D248" s="12" t="str">
        <f>IF($C$251&gt;0,Table24567142128497779[[#This Row],['# of Participants]]/$C$251,"")</f>
        <v/>
      </c>
    </row>
    <row r="249" spans="2:4">
      <c r="B249" s="1" t="s">
        <v>5</v>
      </c>
      <c r="D249" s="12" t="str">
        <f>IF($C$251&gt;0,Table24567142128497779[[#This Row],['# of Participants]]/$C$251,"")</f>
        <v/>
      </c>
    </row>
    <row r="250" spans="2:4">
      <c r="B250" s="1" t="s">
        <v>6</v>
      </c>
      <c r="D250" s="12" t="str">
        <f>IF($C$251&gt;0,Table24567142128497779[[#This Row],['# of Participants]]/$C$251,"")</f>
        <v/>
      </c>
    </row>
    <row r="251" spans="2:4">
      <c r="B251" s="8" t="s">
        <v>7</v>
      </c>
      <c r="C251" s="2">
        <f>SUM(C246:C250)</f>
        <v>0</v>
      </c>
    </row>
    <row r="253" spans="2:4" ht="30" customHeight="1">
      <c r="B253" s="33" t="s">
        <v>125</v>
      </c>
      <c r="C253" s="33"/>
      <c r="D253" s="33"/>
    </row>
    <row r="254" spans="2:4">
      <c r="B254" s="1" t="s">
        <v>0</v>
      </c>
      <c r="C254" s="4" t="s">
        <v>1</v>
      </c>
      <c r="D254" s="4" t="s">
        <v>2</v>
      </c>
    </row>
    <row r="255" spans="2:4">
      <c r="B255" s="5" t="s">
        <v>3</v>
      </c>
      <c r="D255" s="12" t="str">
        <f>IF($C$260&gt;0,Table2456714212849777980[[#This Row],['# of Participants]]/$C$260,"")</f>
        <v/>
      </c>
    </row>
    <row r="256" spans="2:4">
      <c r="B256" s="1" t="s">
        <v>4</v>
      </c>
      <c r="D256" s="12" t="str">
        <f>IF($C$260&gt;0,Table2456714212849777980[[#This Row],['# of Participants]]/$C$260,"")</f>
        <v/>
      </c>
    </row>
    <row r="257" spans="2:4" ht="30">
      <c r="B257" s="1" t="s">
        <v>70</v>
      </c>
      <c r="D257" s="12" t="str">
        <f>IF($C$260&gt;0,Table2456714212849777980[[#This Row],['# of Participants]]/$C$260,"")</f>
        <v/>
      </c>
    </row>
    <row r="258" spans="2:4">
      <c r="B258" s="1" t="s">
        <v>5</v>
      </c>
      <c r="D258" s="12" t="str">
        <f>IF($C$260&gt;0,Table2456714212849777980[[#This Row],['# of Participants]]/$C$260,"")</f>
        <v/>
      </c>
    </row>
    <row r="259" spans="2:4">
      <c r="B259" s="1" t="s">
        <v>6</v>
      </c>
      <c r="D259" s="12" t="str">
        <f>IF($C$260&gt;0,Table2456714212849777980[[#This Row],['# of Participants]]/$C$260,"")</f>
        <v/>
      </c>
    </row>
    <row r="260" spans="2:4">
      <c r="B260" s="8" t="s">
        <v>7</v>
      </c>
      <c r="C260" s="2">
        <f>SUM(C255:C259)</f>
        <v>0</v>
      </c>
    </row>
    <row r="262" spans="2:4" ht="30" customHeight="1">
      <c r="B262" s="33" t="s">
        <v>126</v>
      </c>
      <c r="C262" s="33"/>
      <c r="D262" s="33"/>
    </row>
    <row r="263" spans="2:4">
      <c r="B263" s="1" t="s">
        <v>0</v>
      </c>
      <c r="C263" s="4" t="s">
        <v>1</v>
      </c>
      <c r="D263" s="4" t="s">
        <v>2</v>
      </c>
    </row>
    <row r="264" spans="2:4">
      <c r="B264" s="5" t="s">
        <v>3</v>
      </c>
      <c r="D264" s="12" t="str">
        <f>IF($C$269&gt;0,Table245671421284977798081[[#This Row],['# of Participants]]/$C$269,"")</f>
        <v/>
      </c>
    </row>
    <row r="265" spans="2:4">
      <c r="B265" s="1" t="s">
        <v>4</v>
      </c>
      <c r="D265" s="12" t="str">
        <f>IF($C$269&gt;0,Table245671421284977798081[[#This Row],['# of Participants]]/$C$269,"")</f>
        <v/>
      </c>
    </row>
    <row r="266" spans="2:4" ht="30">
      <c r="B266" s="1" t="s">
        <v>70</v>
      </c>
      <c r="D266" s="12" t="str">
        <f>IF($C$269&gt;0,Table245671421284977798081[[#This Row],['# of Participants]]/$C$269,"")</f>
        <v/>
      </c>
    </row>
    <row r="267" spans="2:4">
      <c r="B267" s="1" t="s">
        <v>5</v>
      </c>
      <c r="D267" s="12" t="str">
        <f>IF($C$269&gt;0,Table245671421284977798081[[#This Row],['# of Participants]]/$C$269,"")</f>
        <v/>
      </c>
    </row>
    <row r="268" spans="2:4">
      <c r="B268" s="1" t="s">
        <v>6</v>
      </c>
      <c r="D268" s="12" t="str">
        <f>IF($C$269&gt;0,Table245671421284977798081[[#This Row],['# of Participants]]/$C$269,"")</f>
        <v/>
      </c>
    </row>
    <row r="269" spans="2:4">
      <c r="B269" s="8" t="s">
        <v>7</v>
      </c>
      <c r="C269" s="2">
        <f>SUM(C264:C268)</f>
        <v>0</v>
      </c>
    </row>
    <row r="271" spans="2:4" ht="30" customHeight="1">
      <c r="B271" s="33" t="s">
        <v>127</v>
      </c>
      <c r="C271" s="33"/>
      <c r="D271" s="33"/>
    </row>
    <row r="272" spans="2:4">
      <c r="B272" s="1" t="s">
        <v>0</v>
      </c>
      <c r="C272" s="4" t="s">
        <v>1</v>
      </c>
      <c r="D272" s="4" t="s">
        <v>2</v>
      </c>
    </row>
    <row r="273" spans="2:4">
      <c r="B273" s="5" t="s">
        <v>3</v>
      </c>
      <c r="D273" s="12" t="str">
        <f>IF($C$278&gt;0,Table24567142128497779808182[[#This Row],['# of Participants]]/$C$278,"")</f>
        <v/>
      </c>
    </row>
    <row r="274" spans="2:4">
      <c r="B274" s="1" t="s">
        <v>4</v>
      </c>
      <c r="D274" s="12" t="str">
        <f>IF($C$278&gt;0,Table24567142128497779808182[[#This Row],['# of Participants]]/$C$278,"")</f>
        <v/>
      </c>
    </row>
    <row r="275" spans="2:4" ht="30">
      <c r="B275" s="1" t="s">
        <v>70</v>
      </c>
      <c r="D275" s="12" t="str">
        <f>IF($C$278&gt;0,Table24567142128497779808182[[#This Row],['# of Participants]]/$C$278,"")</f>
        <v/>
      </c>
    </row>
    <row r="276" spans="2:4">
      <c r="B276" s="1" t="s">
        <v>5</v>
      </c>
      <c r="D276" s="12" t="str">
        <f>IF($C$278&gt;0,Table24567142128497779808182[[#This Row],['# of Participants]]/$C$278,"")</f>
        <v/>
      </c>
    </row>
    <row r="277" spans="2:4">
      <c r="B277" s="1" t="s">
        <v>6</v>
      </c>
      <c r="D277" s="12" t="str">
        <f>IF($C$278&gt;0,Table24567142128497779808182[[#This Row],['# of Participants]]/$C$278,"")</f>
        <v/>
      </c>
    </row>
    <row r="278" spans="2:4">
      <c r="B278" s="8" t="s">
        <v>7</v>
      </c>
      <c r="C278" s="2">
        <f>SUM(C273:C277)</f>
        <v>0</v>
      </c>
    </row>
    <row r="280" spans="2:4" ht="30" customHeight="1">
      <c r="B280" s="34" t="s">
        <v>128</v>
      </c>
      <c r="C280" s="34"/>
      <c r="D280" s="34"/>
    </row>
    <row r="281" spans="2:4">
      <c r="B281" s="1" t="s">
        <v>0</v>
      </c>
      <c r="C281" s="4" t="s">
        <v>1</v>
      </c>
      <c r="D281" s="4" t="s">
        <v>2</v>
      </c>
    </row>
    <row r="282" spans="2:4">
      <c r="B282" s="5" t="s">
        <v>3</v>
      </c>
      <c r="D282" s="12" t="str">
        <f>IF($C$287&gt;0,Table2456714212849777980818283[[#This Row],['# of Participants]]/$C$287,"")</f>
        <v/>
      </c>
    </row>
    <row r="283" spans="2:4">
      <c r="B283" s="1" t="s">
        <v>4</v>
      </c>
      <c r="D283" s="12" t="str">
        <f>IF($C$287&gt;0,Table2456714212849777980818283[[#This Row],['# of Participants]]/$C$287,"")</f>
        <v/>
      </c>
    </row>
    <row r="284" spans="2:4" ht="30">
      <c r="B284" s="1" t="s">
        <v>70</v>
      </c>
      <c r="D284" s="12" t="str">
        <f>IF($C$287&gt;0,Table2456714212849777980818283[[#This Row],['# of Participants]]/$C$287,"")</f>
        <v/>
      </c>
    </row>
    <row r="285" spans="2:4">
      <c r="B285" s="1" t="s">
        <v>5</v>
      </c>
      <c r="D285" s="12" t="str">
        <f>IF($C$287&gt;0,Table2456714212849777980818283[[#This Row],['# of Participants]]/$C$287,"")</f>
        <v/>
      </c>
    </row>
    <row r="286" spans="2:4">
      <c r="B286" s="1" t="s">
        <v>6</v>
      </c>
      <c r="D286" s="12" t="str">
        <f>IF($C$287&gt;0,Table2456714212849777980818283[[#This Row],['# of Participants]]/$C$287,"")</f>
        <v/>
      </c>
    </row>
    <row r="287" spans="2:4">
      <c r="B287" s="8" t="s">
        <v>7</v>
      </c>
      <c r="C287" s="2">
        <f>SUM(C282:C286)</f>
        <v>0</v>
      </c>
    </row>
    <row r="289" spans="2:4" ht="31" customHeight="1">
      <c r="B289" s="34" t="s">
        <v>129</v>
      </c>
      <c r="C289" s="34"/>
      <c r="D289" s="34"/>
    </row>
    <row r="290" spans="2:4">
      <c r="B290" s="1" t="s">
        <v>0</v>
      </c>
      <c r="C290" s="4" t="s">
        <v>1</v>
      </c>
      <c r="D290" s="4" t="s">
        <v>2</v>
      </c>
    </row>
    <row r="291" spans="2:4">
      <c r="B291" s="5" t="s">
        <v>3</v>
      </c>
      <c r="D291" s="12" t="str">
        <f>IF($C$296&gt;0,Table245671421284977798081828384[[#This Row],['# of Participants]]/$C$296,"")</f>
        <v/>
      </c>
    </row>
    <row r="292" spans="2:4">
      <c r="B292" s="1" t="s">
        <v>4</v>
      </c>
      <c r="D292" s="12" t="str">
        <f>IF($C$296&gt;0,Table245671421284977798081828384[[#This Row],['# of Participants]]/$C$296,"")</f>
        <v/>
      </c>
    </row>
    <row r="293" spans="2:4" ht="30">
      <c r="B293" s="1" t="s">
        <v>70</v>
      </c>
      <c r="D293" s="12" t="str">
        <f>IF($C$296&gt;0,Table245671421284977798081828384[[#This Row],['# of Participants]]/$C$296,"")</f>
        <v/>
      </c>
    </row>
    <row r="294" spans="2:4">
      <c r="B294" s="1" t="s">
        <v>5</v>
      </c>
      <c r="D294" s="12" t="str">
        <f>IF($C$296&gt;0,Table245671421284977798081828384[[#This Row],['# of Participants]]/$C$296,"")</f>
        <v/>
      </c>
    </row>
    <row r="295" spans="2:4">
      <c r="B295" s="1" t="s">
        <v>6</v>
      </c>
      <c r="D295" s="12" t="str">
        <f>IF($C$296&gt;0,Table245671421284977798081828384[[#This Row],['# of Participants]]/$C$296,"")</f>
        <v/>
      </c>
    </row>
    <row r="296" spans="2:4">
      <c r="B296" s="8" t="s">
        <v>7</v>
      </c>
      <c r="C296" s="2">
        <f>SUM(C291:C295)</f>
        <v>0</v>
      </c>
    </row>
    <row r="298" spans="2:4" ht="30" customHeight="1">
      <c r="B298" s="34" t="s">
        <v>130</v>
      </c>
      <c r="C298" s="34"/>
      <c r="D298" s="34"/>
    </row>
    <row r="299" spans="2:4">
      <c r="B299" s="1" t="s">
        <v>0</v>
      </c>
      <c r="C299" s="4" t="s">
        <v>1</v>
      </c>
      <c r="D299" s="4" t="s">
        <v>2</v>
      </c>
    </row>
    <row r="300" spans="2:4">
      <c r="B300" s="5" t="s">
        <v>3</v>
      </c>
      <c r="D300" s="12" t="str">
        <f>IF($C$305&gt;0,Table24567142128497779808182838485[[#This Row],['# of Participants]]/$C$305,"")</f>
        <v/>
      </c>
    </row>
    <row r="301" spans="2:4">
      <c r="B301" s="1" t="s">
        <v>4</v>
      </c>
      <c r="D301" s="12" t="str">
        <f>IF($C$305&gt;0,Table24567142128497779808182838485[[#This Row],['# of Participants]]/$C$305,"")</f>
        <v/>
      </c>
    </row>
    <row r="302" spans="2:4" ht="30">
      <c r="B302" s="1" t="s">
        <v>70</v>
      </c>
      <c r="D302" s="12" t="str">
        <f>IF($C$305&gt;0,Table24567142128497779808182838485[[#This Row],['# of Participants]]/$C$305,"")</f>
        <v/>
      </c>
    </row>
    <row r="303" spans="2:4">
      <c r="B303" s="1" t="s">
        <v>5</v>
      </c>
      <c r="D303" s="12" t="str">
        <f>IF($C$305&gt;0,Table24567142128497779808182838485[[#This Row],['# of Participants]]/$C$305,"")</f>
        <v/>
      </c>
    </row>
    <row r="304" spans="2:4">
      <c r="B304" s="1" t="s">
        <v>6</v>
      </c>
      <c r="D304" s="12" t="str">
        <f>IF($C$305&gt;0,Table24567142128497779808182838485[[#This Row],['# of Participants]]/$C$305,"")</f>
        <v/>
      </c>
    </row>
    <row r="305" spans="2:4">
      <c r="B305" s="8" t="s">
        <v>7</v>
      </c>
      <c r="C305" s="2">
        <f>SUM(C300:C304)</f>
        <v>0</v>
      </c>
    </row>
    <row r="307" spans="2:4">
      <c r="B307" s="34" t="s">
        <v>131</v>
      </c>
      <c r="C307" s="34"/>
      <c r="D307" s="34"/>
    </row>
    <row r="308" spans="2:4">
      <c r="B308" s="1" t="s">
        <v>0</v>
      </c>
      <c r="C308" s="4" t="s">
        <v>1</v>
      </c>
      <c r="D308" s="4" t="s">
        <v>2</v>
      </c>
    </row>
    <row r="309" spans="2:4">
      <c r="B309" s="5" t="s">
        <v>3</v>
      </c>
      <c r="D309" s="12" t="str">
        <f>IF($C$314&gt;0,Table2456714212849777980818283848586[[#This Row],['# of Participants]]/$C$314,"")</f>
        <v/>
      </c>
    </row>
    <row r="310" spans="2:4">
      <c r="B310" s="1" t="s">
        <v>4</v>
      </c>
      <c r="D310" s="12" t="str">
        <f>IF($C$314&gt;0,Table2456714212849777980818283848586[[#This Row],['# of Participants]]/$C$314,"")</f>
        <v/>
      </c>
    </row>
    <row r="311" spans="2:4" ht="30">
      <c r="B311" s="1" t="s">
        <v>70</v>
      </c>
      <c r="D311" s="12" t="str">
        <f>IF($C$314&gt;0,Table2456714212849777980818283848586[[#This Row],['# of Participants]]/$C$314,"")</f>
        <v/>
      </c>
    </row>
    <row r="312" spans="2:4">
      <c r="B312" s="1" t="s">
        <v>5</v>
      </c>
      <c r="D312" s="12" t="str">
        <f>IF($C$314&gt;0,Table2456714212849777980818283848586[[#This Row],['# of Participants]]/$C$314,"")</f>
        <v/>
      </c>
    </row>
    <row r="313" spans="2:4">
      <c r="B313" s="1" t="s">
        <v>6</v>
      </c>
      <c r="D313" s="12" t="str">
        <f>IF($C$314&gt;0,Table2456714212849777980818283848586[[#This Row],['# of Participants]]/$C$314,"")</f>
        <v/>
      </c>
    </row>
    <row r="314" spans="2:4">
      <c r="B314" s="8" t="s">
        <v>7</v>
      </c>
      <c r="C314" s="2">
        <f>SUM(C309:C313)</f>
        <v>0</v>
      </c>
    </row>
    <row r="316" spans="2:4" ht="30" customHeight="1">
      <c r="B316" s="34" t="s">
        <v>132</v>
      </c>
      <c r="C316" s="34"/>
      <c r="D316" s="34"/>
    </row>
    <row r="317" spans="2:4">
      <c r="B317" s="1" t="s">
        <v>0</v>
      </c>
      <c r="C317" s="4" t="s">
        <v>1</v>
      </c>
      <c r="D317" s="4" t="s">
        <v>2</v>
      </c>
    </row>
    <row r="318" spans="2:4">
      <c r="B318" s="5" t="s">
        <v>3</v>
      </c>
      <c r="D318" s="12" t="str">
        <f>IF($C$323&gt;0,Table245671421284977798081828384858687[[#This Row],['# of Participants]]/$C$323,"")</f>
        <v/>
      </c>
    </row>
    <row r="319" spans="2:4">
      <c r="B319" s="1" t="s">
        <v>4</v>
      </c>
      <c r="D319" s="12" t="str">
        <f>IF($C$323&gt;0,Table245671421284977798081828384858687[[#This Row],['# of Participants]]/$C$323,"")</f>
        <v/>
      </c>
    </row>
    <row r="320" spans="2:4" ht="30">
      <c r="B320" s="1" t="s">
        <v>70</v>
      </c>
      <c r="D320" s="12" t="str">
        <f>IF($C$323&gt;0,Table245671421284977798081828384858687[[#This Row],['# of Participants]]/$C$323,"")</f>
        <v/>
      </c>
    </row>
    <row r="321" spans="2:4">
      <c r="B321" s="1" t="s">
        <v>5</v>
      </c>
      <c r="D321" s="12" t="str">
        <f>IF($C$323&gt;0,Table245671421284977798081828384858687[[#This Row],['# of Participants]]/$C$323,"")</f>
        <v/>
      </c>
    </row>
    <row r="322" spans="2:4">
      <c r="B322" s="1" t="s">
        <v>6</v>
      </c>
      <c r="D322" s="12" t="str">
        <f>IF($C$323&gt;0,Table245671421284977798081828384858687[[#This Row],['# of Participants]]/$C$323,"")</f>
        <v/>
      </c>
    </row>
    <row r="323" spans="2:4">
      <c r="B323" s="8" t="s">
        <v>7</v>
      </c>
      <c r="C323" s="2">
        <f>SUM(C318:C322)</f>
        <v>0</v>
      </c>
    </row>
  </sheetData>
  <mergeCells count="42">
    <mergeCell ref="B316:D316"/>
    <mergeCell ref="B208:D208"/>
    <mergeCell ref="B217:D217"/>
    <mergeCell ref="B226:D226"/>
    <mergeCell ref="B235:D235"/>
    <mergeCell ref="B244:D244"/>
    <mergeCell ref="B253:D253"/>
    <mergeCell ref="B262:D262"/>
    <mergeCell ref="B271:D271"/>
    <mergeCell ref="B280:D280"/>
    <mergeCell ref="B289:D289"/>
    <mergeCell ref="B298:D298"/>
    <mergeCell ref="B307:D307"/>
    <mergeCell ref="B175:E175"/>
    <mergeCell ref="B183:C183"/>
    <mergeCell ref="B188:D188"/>
    <mergeCell ref="B190:D190"/>
    <mergeCell ref="B199:D199"/>
    <mergeCell ref="B168:D168"/>
    <mergeCell ref="B91:D91"/>
    <mergeCell ref="B98:D98"/>
    <mergeCell ref="B105:D105"/>
    <mergeCell ref="B112:D112"/>
    <mergeCell ref="B119:D119"/>
    <mergeCell ref="B126:D126"/>
    <mergeCell ref="B133:D133"/>
    <mergeCell ref="B140:D140"/>
    <mergeCell ref="B147:D147"/>
    <mergeCell ref="B154:D154"/>
    <mergeCell ref="B161:D161"/>
    <mergeCell ref="B89:D89"/>
    <mergeCell ref="B4:E4"/>
    <mergeCell ref="B24:E24"/>
    <mergeCell ref="B26:D26"/>
    <mergeCell ref="B33:D33"/>
    <mergeCell ref="B40:D40"/>
    <mergeCell ref="B47:D47"/>
    <mergeCell ref="B54:D54"/>
    <mergeCell ref="B61:D61"/>
    <mergeCell ref="B14:E14"/>
    <mergeCell ref="B68:D68"/>
    <mergeCell ref="B75:E75"/>
  </mergeCells>
  <pageMargins left="0.75" right="0.75" top="1" bottom="1" header="0.5" footer="0.5"/>
  <pageSetup orientation="portrait" horizontalDpi="4294967292" verticalDpi="4294967292"/>
  <tableParts count="3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0"/>
  <sheetViews>
    <sheetView workbookViewId="0">
      <selection activeCell="B1" sqref="B1"/>
    </sheetView>
  </sheetViews>
  <sheetFormatPr baseColWidth="10" defaultRowHeight="15" x14ac:dyDescent="0"/>
  <cols>
    <col min="1" max="1" width="2.33203125" style="1" customWidth="1"/>
    <col min="2" max="2" width="21.83203125" style="1" customWidth="1"/>
    <col min="3" max="3" width="20.33203125" style="1" customWidth="1"/>
    <col min="4" max="4" width="19.1640625" style="1" customWidth="1"/>
    <col min="5" max="16384" width="10.83203125" style="1"/>
  </cols>
  <sheetData>
    <row r="1" spans="2:5" ht="30">
      <c r="B1" s="28" t="s">
        <v>153</v>
      </c>
      <c r="C1" s="29" t="s">
        <v>106</v>
      </c>
    </row>
    <row r="2" spans="2:5">
      <c r="B2" s="25"/>
      <c r="C2" s="23"/>
    </row>
    <row r="3" spans="2:5">
      <c r="B3" s="3"/>
      <c r="C3" s="3"/>
    </row>
    <row r="4" spans="2:5" ht="49" customHeight="1">
      <c r="B4" s="33" t="s">
        <v>133</v>
      </c>
      <c r="C4" s="33"/>
      <c r="D4" s="33"/>
      <c r="E4" s="33"/>
    </row>
    <row r="5" spans="2:5">
      <c r="B5" s="9"/>
      <c r="C5" s="9"/>
      <c r="D5" s="9"/>
    </row>
    <row r="6" spans="2:5" ht="15" customHeight="1">
      <c r="B6" s="1" t="s">
        <v>0</v>
      </c>
      <c r="C6" s="4" t="s">
        <v>1</v>
      </c>
      <c r="D6" s="4" t="s">
        <v>2</v>
      </c>
    </row>
    <row r="7" spans="2:5">
      <c r="B7" s="5" t="s">
        <v>3</v>
      </c>
      <c r="C7" s="5"/>
      <c r="D7" s="10" t="str">
        <f>IF($C$12&gt;0,Table188[[#This Row],['# of Participants]]/$C$12,"")</f>
        <v/>
      </c>
    </row>
    <row r="8" spans="2:5">
      <c r="B8" s="1" t="s">
        <v>4</v>
      </c>
      <c r="D8" s="10" t="str">
        <f>IF($C$12&gt;0,Table188[[#This Row],['# of Participants]]/$C$12,"")</f>
        <v/>
      </c>
    </row>
    <row r="9" spans="2:5" ht="30" customHeight="1">
      <c r="B9" s="1" t="s">
        <v>70</v>
      </c>
      <c r="D9" s="10" t="str">
        <f>IF($C$12&gt;0,Table188[[#This Row],['# of Participants]]/$C$12,"")</f>
        <v/>
      </c>
    </row>
    <row r="10" spans="2:5">
      <c r="B10" s="1" t="s">
        <v>5</v>
      </c>
      <c r="D10" s="10" t="str">
        <f>IF($C$12&gt;0,Table188[[#This Row],['# of Participants]]/$C$12,"")</f>
        <v/>
      </c>
    </row>
    <row r="11" spans="2:5">
      <c r="B11" s="1" t="s">
        <v>6</v>
      </c>
      <c r="D11" s="10" t="str">
        <f>IF($C$12&gt;0,Table188[[#This Row],['# of Participants]]/$C$12,"")</f>
        <v/>
      </c>
    </row>
    <row r="12" spans="2:5">
      <c r="B12" s="8" t="s">
        <v>7</v>
      </c>
      <c r="C12" s="2">
        <f t="shared" ref="C12" si="0">SUM(C7:C11)</f>
        <v>0</v>
      </c>
    </row>
    <row r="13" spans="2:5">
      <c r="B13" s="8"/>
      <c r="C13" s="2"/>
    </row>
    <row r="14" spans="2:5" ht="32" customHeight="1">
      <c r="B14" s="33" t="s">
        <v>31</v>
      </c>
      <c r="C14" s="33"/>
      <c r="D14" s="33"/>
      <c r="E14" s="33"/>
    </row>
    <row r="15" spans="2:5">
      <c r="B15" s="9"/>
      <c r="C15" s="9"/>
      <c r="D15" s="9"/>
    </row>
    <row r="16" spans="2:5">
      <c r="B16" s="33" t="s">
        <v>134</v>
      </c>
      <c r="C16" s="33"/>
      <c r="D16" s="33"/>
    </row>
    <row r="17" spans="2:4">
      <c r="B17" s="1" t="s">
        <v>0</v>
      </c>
      <c r="C17" s="4" t="s">
        <v>1</v>
      </c>
      <c r="D17" s="4" t="s">
        <v>2</v>
      </c>
    </row>
    <row r="18" spans="2:4">
      <c r="B18" s="5" t="s">
        <v>3</v>
      </c>
      <c r="D18" s="12" t="str">
        <f>IF($C$23&gt;0,Table289[[#This Row],['# of Participants]]/$C$23,"")</f>
        <v/>
      </c>
    </row>
    <row r="19" spans="2:4">
      <c r="B19" s="1" t="s">
        <v>4</v>
      </c>
      <c r="D19" s="12" t="str">
        <f>IF($C$23&gt;0,Table289[[#This Row],['# of Participants]]/$C$23,"")</f>
        <v/>
      </c>
    </row>
    <row r="20" spans="2:4" ht="30">
      <c r="B20" s="1" t="s">
        <v>70</v>
      </c>
      <c r="D20" s="12" t="str">
        <f>IF($C$23&gt;0,Table289[[#This Row],['# of Participants]]/$C$23,"")</f>
        <v/>
      </c>
    </row>
    <row r="21" spans="2:4">
      <c r="B21" s="1" t="s">
        <v>5</v>
      </c>
      <c r="D21" s="12" t="str">
        <f>IF($C$23&gt;0,Table289[[#This Row],['# of Participants]]/$C$23,"")</f>
        <v/>
      </c>
    </row>
    <row r="22" spans="2:4">
      <c r="B22" s="1" t="s">
        <v>6</v>
      </c>
      <c r="D22" s="12" t="str">
        <f>IF($C$23&gt;0,Table289[[#This Row],['# of Participants]]/$C$23,"")</f>
        <v/>
      </c>
    </row>
    <row r="23" spans="2:4">
      <c r="B23" s="8" t="s">
        <v>7</v>
      </c>
      <c r="C23" s="2">
        <f>SUM(C18:C22)</f>
        <v>0</v>
      </c>
    </row>
    <row r="25" spans="2:4" ht="32" customHeight="1">
      <c r="B25" s="33" t="s">
        <v>155</v>
      </c>
      <c r="C25" s="33"/>
      <c r="D25" s="33"/>
    </row>
    <row r="26" spans="2:4">
      <c r="B26" s="1" t="s">
        <v>0</v>
      </c>
      <c r="C26" s="4" t="s">
        <v>1</v>
      </c>
      <c r="D26" s="4" t="s">
        <v>2</v>
      </c>
    </row>
    <row r="27" spans="2:4">
      <c r="B27" s="5" t="s">
        <v>3</v>
      </c>
      <c r="D27" s="12" t="str">
        <f>IF($C$32&gt;0,Table2490[[#This Row],['# of Participants]]/$C$32,"")</f>
        <v/>
      </c>
    </row>
    <row r="28" spans="2:4">
      <c r="B28" s="1" t="s">
        <v>4</v>
      </c>
      <c r="D28" s="12" t="str">
        <f>IF($C$32&gt;0,Table2490[[#This Row],['# of Participants]]/$C$32,"")</f>
        <v/>
      </c>
    </row>
    <row r="29" spans="2:4" ht="30">
      <c r="B29" s="1" t="s">
        <v>70</v>
      </c>
      <c r="D29" s="12" t="str">
        <f>IF($C$32&gt;0,Table2490[[#This Row],['# of Participants]]/$C$32,"")</f>
        <v/>
      </c>
    </row>
    <row r="30" spans="2:4">
      <c r="B30" s="1" t="s">
        <v>5</v>
      </c>
      <c r="D30" s="12" t="str">
        <f>IF($C$32&gt;0,Table2490[[#This Row],['# of Participants]]/$C$32,"")</f>
        <v/>
      </c>
    </row>
    <row r="31" spans="2:4">
      <c r="B31" s="1" t="s">
        <v>6</v>
      </c>
      <c r="D31" s="12" t="str">
        <f>IF($C$32&gt;0,Table2490[[#This Row],['# of Participants]]/$C$32,"")</f>
        <v/>
      </c>
    </row>
    <row r="32" spans="2:4">
      <c r="B32" s="8" t="s">
        <v>7</v>
      </c>
      <c r="C32" s="2">
        <f>SUM(C27:C31)</f>
        <v>0</v>
      </c>
    </row>
    <row r="34" spans="2:4" ht="31" customHeight="1">
      <c r="B34" s="34" t="s">
        <v>135</v>
      </c>
      <c r="C34" s="34"/>
      <c r="D34" s="34"/>
    </row>
    <row r="35" spans="2:4" ht="16" thickBot="1">
      <c r="B35" s="13" t="s">
        <v>0</v>
      </c>
      <c r="C35" s="14" t="s">
        <v>1</v>
      </c>
      <c r="D35" s="15" t="s">
        <v>2</v>
      </c>
    </row>
    <row r="36" spans="2:4" ht="16" thickTop="1">
      <c r="B36" s="11" t="s">
        <v>3</v>
      </c>
      <c r="C36" s="16"/>
      <c r="D36" s="17" t="str">
        <f>IF($C$41&gt;0,C36/$C$41,"")</f>
        <v/>
      </c>
    </row>
    <row r="37" spans="2:4">
      <c r="B37" s="18" t="s">
        <v>4</v>
      </c>
      <c r="C37" s="19"/>
      <c r="D37" s="32" t="str">
        <f t="shared" ref="D37:D40" si="1">IF($C$41&gt;0,C37/$C$41,"")</f>
        <v/>
      </c>
    </row>
    <row r="38" spans="2:4" ht="30">
      <c r="B38" s="11" t="s">
        <v>70</v>
      </c>
      <c r="C38" s="16"/>
      <c r="D38" s="17" t="str">
        <f t="shared" si="1"/>
        <v/>
      </c>
    </row>
    <row r="39" spans="2:4">
      <c r="B39" s="18" t="s">
        <v>5</v>
      </c>
      <c r="C39" s="19"/>
      <c r="D39" s="32" t="str">
        <f t="shared" si="1"/>
        <v/>
      </c>
    </row>
    <row r="40" spans="2:4">
      <c r="B40" s="11" t="s">
        <v>6</v>
      </c>
      <c r="C40" s="16"/>
      <c r="D40" s="17" t="str">
        <f t="shared" si="1"/>
        <v/>
      </c>
    </row>
    <row r="41" spans="2:4">
      <c r="B41" s="20" t="s">
        <v>7</v>
      </c>
      <c r="C41" s="27">
        <f>SUM(C36:C40)</f>
        <v>0</v>
      </c>
      <c r="D41" s="22"/>
    </row>
    <row r="43" spans="2:4">
      <c r="B43" s="33" t="s">
        <v>136</v>
      </c>
      <c r="C43" s="33"/>
      <c r="D43" s="33"/>
    </row>
    <row r="44" spans="2:4">
      <c r="B44" s="1" t="s">
        <v>0</v>
      </c>
      <c r="C44" s="4" t="s">
        <v>1</v>
      </c>
      <c r="D44" s="4" t="s">
        <v>2</v>
      </c>
    </row>
    <row r="45" spans="2:4">
      <c r="B45" s="5" t="s">
        <v>3</v>
      </c>
      <c r="D45" s="12" t="str">
        <f>IF($C$50&gt;0,Table24591[[#This Row],['# of Participants]]/$C$50,"")</f>
        <v/>
      </c>
    </row>
    <row r="46" spans="2:4">
      <c r="B46" s="1" t="s">
        <v>4</v>
      </c>
      <c r="D46" s="12" t="str">
        <f>IF($C$50&gt;0,Table24591[[#This Row],['# of Participants]]/$C$50,"")</f>
        <v/>
      </c>
    </row>
    <row r="47" spans="2:4" ht="30">
      <c r="B47" s="1" t="s">
        <v>70</v>
      </c>
      <c r="D47" s="12" t="str">
        <f>IF($C$50&gt;0,Table24591[[#This Row],['# of Participants]]/$C$50,"")</f>
        <v/>
      </c>
    </row>
    <row r="48" spans="2:4">
      <c r="B48" s="1" t="s">
        <v>5</v>
      </c>
      <c r="D48" s="12" t="str">
        <f>IF($C$50&gt;0,Table24591[[#This Row],['# of Participants]]/$C$50,"")</f>
        <v/>
      </c>
    </row>
    <row r="49" spans="2:4">
      <c r="B49" s="1" t="s">
        <v>6</v>
      </c>
      <c r="D49" s="12" t="str">
        <f>IF($C$50&gt;0,Table24591[[#This Row],['# of Participants]]/$C$50,"")</f>
        <v/>
      </c>
    </row>
    <row r="50" spans="2:4">
      <c r="B50" s="8" t="s">
        <v>7</v>
      </c>
      <c r="C50" s="2">
        <f>SUM(C45:C49)</f>
        <v>0</v>
      </c>
    </row>
  </sheetData>
  <mergeCells count="6">
    <mergeCell ref="B43:D43"/>
    <mergeCell ref="B4:E4"/>
    <mergeCell ref="B14:E14"/>
    <mergeCell ref="B16:D16"/>
    <mergeCell ref="B25:D25"/>
    <mergeCell ref="B34:D34"/>
  </mergeCells>
  <pageMargins left="0.75" right="0.75" top="1" bottom="1" header="0.5" footer="0.5"/>
  <pageSetup orientation="portrait" horizontalDpi="4294967292" verticalDpi="4294967292"/>
  <tableParts count="4">
    <tablePart r:id="rId1"/>
    <tablePart r:id="rId2"/>
    <tablePart r:id="rId3"/>
    <tablePart r:id="rId4"/>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2-Healthy Eating</vt:lpstr>
      <vt:lpstr>3-Couponing</vt:lpstr>
      <vt:lpstr>4-Price Matching</vt:lpstr>
      <vt:lpstr>5-Kitchen Safety</vt:lpstr>
      <vt:lpstr>6-Collective Kitchen</vt:lpstr>
      <vt:lpstr>7-Money Sense</vt:lpstr>
      <vt:lpstr>8-Food Preservation</vt:lpstr>
      <vt:lpstr>9-Final Evaluation</vt:lpstr>
      <vt:lpstr>Elective-Cooking With Kids</vt:lpstr>
      <vt:lpstr>Elective-Gardening</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Martin</dc:creator>
  <cp:lastModifiedBy>Christina Martin</cp:lastModifiedBy>
  <dcterms:created xsi:type="dcterms:W3CDTF">2017-01-09T19:33:29Z</dcterms:created>
  <dcterms:modified xsi:type="dcterms:W3CDTF">2017-01-13T21:27:04Z</dcterms:modified>
</cp:coreProperties>
</file>